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2" firstSheet="1" activeTab="5"/>
  </bookViews>
  <sheets>
    <sheet name="Титул 08.01.08  МОСР" sheetId="1" r:id="rId1"/>
    <sheet name="1,2 График учебного процесса" sheetId="2" r:id="rId2"/>
    <sheet name="Учебный план" sheetId="3" state="hidden" r:id="rId3"/>
    <sheet name="3. УП (1,2,3 курс) 2019-2022" sheetId="4" r:id="rId4"/>
    <sheet name="4.Практика" sheetId="5" r:id="rId5"/>
    <sheet name="5. Пояснительная записка" sheetId="6" r:id="rId6"/>
  </sheets>
  <definedNames>
    <definedName name="_GoBack" localSheetId="5">'5. Пояснительная записка'!$A$16</definedName>
    <definedName name="_xlnm.Print_Area" localSheetId="1">'1,2 График учебного процесса'!$A$1:$BC$26</definedName>
    <definedName name="_xlnm.Print_Area" localSheetId="3">'3. УП (1,2,3 курс) 2019-2022'!$A$1:$AB$76</definedName>
    <definedName name="_xlnm.Print_Area" localSheetId="4">'4.Практика'!$A$1:$I$13</definedName>
    <definedName name="_xlnm.Print_Area" localSheetId="0">'Титул 08.01.08  МОСР'!$A$1:$BN$40</definedName>
    <definedName name="_xlnm.Print_Area" localSheetId="2">'Учебный план'!$A$1:$AF$98</definedName>
  </definedNames>
  <calcPr fullCalcOnLoad="1"/>
</workbook>
</file>

<file path=xl/comments4.xml><?xml version="1.0" encoding="utf-8"?>
<comments xmlns="http://schemas.openxmlformats.org/spreadsheetml/2006/main">
  <authors>
    <author>Зам. по ТОиПР</author>
  </authors>
  <commentList>
    <comment ref="I14" authorId="0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110</t>
        </r>
      </text>
    </comment>
    <comment ref="O14" authorId="0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40</t>
        </r>
      </text>
    </comment>
    <comment ref="C18" authorId="0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"Математика" (включая алгебру и начала математического анализа, геометрию) 
Было Математика: алгебра и начала математического анализа; геометрия</t>
        </r>
      </text>
    </comment>
    <comment ref="E24" authorId="0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2</t>
        </r>
      </text>
    </comment>
    <comment ref="I24" authorId="0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100</t>
        </r>
      </text>
    </comment>
    <comment ref="K24" authorId="0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130</t>
        </r>
      </text>
    </comment>
    <comment ref="L24" authorId="0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68</t>
        </r>
      </text>
    </comment>
    <comment ref="O24" authorId="0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80</t>
        </r>
      </text>
    </comment>
    <comment ref="K26" authorId="0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16</t>
        </r>
      </text>
    </comment>
  </commentList>
</comments>
</file>

<file path=xl/sharedStrings.xml><?xml version="1.0" encoding="utf-8"?>
<sst xmlns="http://schemas.openxmlformats.org/spreadsheetml/2006/main" count="661" uniqueCount="480">
  <si>
    <t>Распределение по курсам и семестрам</t>
  </si>
  <si>
    <t>Индекс</t>
  </si>
  <si>
    <t>Название</t>
  </si>
  <si>
    <t>Экза</t>
  </si>
  <si>
    <t>Заче</t>
  </si>
  <si>
    <t>Курс.</t>
  </si>
  <si>
    <t>Всего</t>
  </si>
  <si>
    <t>1 курс</t>
  </si>
  <si>
    <t>2 курс</t>
  </si>
  <si>
    <t>3 курс</t>
  </si>
  <si>
    <t>4 курс</t>
  </si>
  <si>
    <t>дисциплин</t>
  </si>
  <si>
    <t>мены</t>
  </si>
  <si>
    <t>ты</t>
  </si>
  <si>
    <t>работы</t>
  </si>
  <si>
    <t>нед.</t>
  </si>
  <si>
    <t>2</t>
  </si>
  <si>
    <t>3</t>
  </si>
  <si>
    <t>4</t>
  </si>
  <si>
    <t>5</t>
  </si>
  <si>
    <t>6</t>
  </si>
  <si>
    <t xml:space="preserve">Общие гуманитарные и социально-экономические дисциплины </t>
  </si>
  <si>
    <t>Иностранный язык</t>
  </si>
  <si>
    <t>Русский язык и культура речи</t>
  </si>
  <si>
    <t>ЕН.00</t>
  </si>
  <si>
    <t>ОПД.00</t>
  </si>
  <si>
    <t>Введение в специальность</t>
  </si>
  <si>
    <t>ВСЕГО:</t>
  </si>
  <si>
    <t>Факультативы</t>
  </si>
  <si>
    <t>Теоретическое обучение</t>
  </si>
  <si>
    <t>проекты</t>
  </si>
  <si>
    <t>1</t>
  </si>
  <si>
    <t>Математика</t>
  </si>
  <si>
    <t>Итоговая государственная аттестация</t>
  </si>
  <si>
    <t>Общеобразовательные дисциплины</t>
  </si>
  <si>
    <t>ОД.00</t>
  </si>
  <si>
    <t>Русский язык</t>
  </si>
  <si>
    <t>ОД.01</t>
  </si>
  <si>
    <t>Литература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</si>
  <si>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</si>
  <si>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</si>
  <si>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</si>
  <si>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</si>
  <si>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</si>
  <si>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</si>
  <si>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Экология</t>
  </si>
  <si>
    <t>Физическая культура</t>
  </si>
  <si>
    <t>Основы безопасности жизнедеятельности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</si>
  <si>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</si>
  <si>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</si>
  <si>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</si>
  <si>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</si>
  <si>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</si>
  <si>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</si>
  <si>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</si>
  <si>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</si>
  <si>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</si>
  <si>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</si>
  <si>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</si>
  <si>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</si>
  <si>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</si>
  <si>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ОД.15</t>
  </si>
  <si>
    <t>Обязательные учебные занятия</t>
  </si>
  <si>
    <t>Курсовые проекты (работы)</t>
  </si>
  <si>
    <t>Макс. учебная нагрузка студента, час.</t>
  </si>
  <si>
    <t>Самост. учеб.нагрузка студента, час.</t>
  </si>
  <si>
    <t>ОГСЭ.00</t>
  </si>
  <si>
    <t>ТО.00</t>
  </si>
  <si>
    <t>Теоретическое обучение - дисциплины федерального компонента</t>
  </si>
  <si>
    <t>ОГСЭ.01</t>
  </si>
  <si>
    <t>Основы философии</t>
  </si>
  <si>
    <t>Основы права</t>
  </si>
  <si>
    <t>Контр.</t>
  </si>
  <si>
    <t>Социальная психология</t>
  </si>
  <si>
    <t>Основы экономики</t>
  </si>
  <si>
    <t>Дисциплины по выбору студента, устанавливаемые образовательным учреждением</t>
  </si>
  <si>
    <t>ОГСЭ.ДВ.00</t>
  </si>
  <si>
    <t>ОГСЭ.ДВ.01</t>
  </si>
  <si>
    <t>Религиоведение</t>
  </si>
  <si>
    <t>Психология межличностных отношений</t>
  </si>
  <si>
    <t>ЕН.01</t>
  </si>
  <si>
    <t>Экологические основы природопользования</t>
  </si>
  <si>
    <t>ОПД.01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</si>
  <si>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</si>
  <si>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</si>
  <si>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</si>
  <si>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</si>
  <si>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</si>
  <si>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</si>
  <si>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</si>
  <si>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ОПД.09</t>
  </si>
  <si>
    <t>Правовое обеспечение профессиональной деятельности</t>
  </si>
  <si>
    <t>Экономика отрасли</t>
  </si>
  <si>
    <t>Лаборат. и практ. занятия</t>
  </si>
  <si>
    <t>Теорет. занят.</t>
  </si>
  <si>
    <t>Менеджмент</t>
  </si>
  <si>
    <t>Безопасность жизнедеятельности</t>
  </si>
  <si>
    <t>СД.00</t>
  </si>
  <si>
    <t>Специальные дисциплины</t>
  </si>
  <si>
    <t>СД.01</t>
  </si>
  <si>
    <t>СД.02</t>
  </si>
  <si>
    <t>СД.03</t>
  </si>
  <si>
    <t>СД.04</t>
  </si>
  <si>
    <t>СД.05</t>
  </si>
  <si>
    <t>СД.ДС (ДВ). 00</t>
  </si>
  <si>
    <t>ОГСЭ.ДВ.02</t>
  </si>
  <si>
    <t>ЕН.02</t>
  </si>
  <si>
    <t>Теоретическое обучение - дисциплины национально-регионального (регионального) компонента</t>
  </si>
  <si>
    <t>ТО.Р</t>
  </si>
  <si>
    <t>ПП.00</t>
  </si>
  <si>
    <t>Практика для получения первичных профессиональных навыков</t>
  </si>
  <si>
    <t>ПП.01</t>
  </si>
  <si>
    <t>ПП.02</t>
  </si>
  <si>
    <t>Практика по профилю специальности</t>
  </si>
  <si>
    <t>ПА</t>
  </si>
  <si>
    <t>Промежуточная аттестация</t>
  </si>
  <si>
    <t>ИГА.00</t>
  </si>
  <si>
    <t>ИГА.01</t>
  </si>
  <si>
    <t>ИГА.02</t>
  </si>
  <si>
    <t>ДФ.00</t>
  </si>
  <si>
    <t>Изучаемых дисциплин</t>
  </si>
  <si>
    <t>Курсовых проектов (работ)</t>
  </si>
  <si>
    <t>Экзаменов</t>
  </si>
  <si>
    <t>Зачетов</t>
  </si>
  <si>
    <t>Контрольных работ</t>
  </si>
  <si>
    <t>Информатика и ИКТ</t>
  </si>
  <si>
    <t>ПП.03</t>
  </si>
  <si>
    <t>Производственная (профессиональная) практика</t>
  </si>
  <si>
    <t>Консультации</t>
  </si>
  <si>
    <t>К</t>
  </si>
  <si>
    <t>ИТОГО:</t>
  </si>
  <si>
    <t>III. План учебного процесса</t>
  </si>
  <si>
    <t>ТО.Ф.00</t>
  </si>
  <si>
    <t xml:space="preserve">Физическая культура </t>
  </si>
  <si>
    <t>№ п/п</t>
  </si>
  <si>
    <t>История культуры</t>
  </si>
  <si>
    <t xml:space="preserve"> Математические и общие естественнонаучные дисциплины </t>
  </si>
  <si>
    <t>Информатика</t>
  </si>
  <si>
    <t>ЕН.03</t>
  </si>
  <si>
    <t>Информационные технологии в профессиональной деятельности</t>
  </si>
  <si>
    <t>Охрана труда</t>
  </si>
  <si>
    <t>ОПД.10</t>
  </si>
  <si>
    <t>ОПД.11</t>
  </si>
  <si>
    <t>СД.ДС.01</t>
  </si>
  <si>
    <t>СД.ДС.02</t>
  </si>
  <si>
    <t xml:space="preserve">Общепрофессиональные дисциплины </t>
  </si>
  <si>
    <t>ОПД.12</t>
  </si>
  <si>
    <t>ОПД.13</t>
  </si>
  <si>
    <t>Основы предпринимательской деятельности</t>
  </si>
  <si>
    <t>СД.ДВ.00</t>
  </si>
  <si>
    <t>СД.ДВ.01</t>
  </si>
  <si>
    <t>ТО.Р.01</t>
  </si>
  <si>
    <t>ОГСЭ.02</t>
  </si>
  <si>
    <t>ОГСЭ.03</t>
  </si>
  <si>
    <t>ОГСЭ.04</t>
  </si>
  <si>
    <t>ОГСЭ.05</t>
  </si>
  <si>
    <t>ОГСЭ.06</t>
  </si>
  <si>
    <t>ОГСЭ.07</t>
  </si>
  <si>
    <t>ЕН.04</t>
  </si>
  <si>
    <t>Аналитическая химия</t>
  </si>
  <si>
    <t>ЕН.05</t>
  </si>
  <si>
    <t>Физическая и коллоидная химия</t>
  </si>
  <si>
    <t>Метрология,стандартизация,сертификация</t>
  </si>
  <si>
    <t>Микробиология,физиология питания,санитария</t>
  </si>
  <si>
    <t>Маркетинг</t>
  </si>
  <si>
    <t>Документационное обеспечение управления</t>
  </si>
  <si>
    <t>Психология и этика профессиональной деятельности</t>
  </si>
  <si>
    <t>Бухгалтерский учет в общественном питании</t>
  </si>
  <si>
    <t>Технология продукции общественного питания</t>
  </si>
  <si>
    <t>Организация производства</t>
  </si>
  <si>
    <t>Организация обслуживания</t>
  </si>
  <si>
    <t>Оборудование предприятий общественного питания</t>
  </si>
  <si>
    <t>Контроль качества продукции и услуг</t>
  </si>
  <si>
    <t>СД.06</t>
  </si>
  <si>
    <t>Моделирование профессиональной деятельности</t>
  </si>
  <si>
    <t>Кухни народов мира</t>
  </si>
  <si>
    <t>Лечебное и детское питание</t>
  </si>
  <si>
    <t>технология продукции общественного питания</t>
  </si>
  <si>
    <t>4,6,8</t>
  </si>
  <si>
    <t>Товароведение продовольственных товаров</t>
  </si>
  <si>
    <t>Выполнение дипломной работы</t>
  </si>
  <si>
    <t>Защита дипломной работы</t>
  </si>
  <si>
    <t>Преддипломная практика (квалификационная)</t>
  </si>
  <si>
    <t>Основы политологии</t>
  </si>
  <si>
    <t>Дисциплины специализации по выбору студента, устанавливаемые образовательным учреждением</t>
  </si>
  <si>
    <t>Распределение по семестрам</t>
  </si>
  <si>
    <t>Согласовано  председатели предметных (цикловых) коиссий _________________________________</t>
  </si>
  <si>
    <t>Заместитель директора по ТОиПР _______________________</t>
  </si>
  <si>
    <t>Учебная</t>
  </si>
  <si>
    <t>4. Практика</t>
  </si>
  <si>
    <t>Семестр</t>
  </si>
  <si>
    <t>Длительность в часах или неделях</t>
  </si>
  <si>
    <t>Условия реализации</t>
  </si>
  <si>
    <t>Наименование практики</t>
  </si>
  <si>
    <t>Концентрировано</t>
  </si>
  <si>
    <t>Наименование дисциплин, профессиональных модулей, междисциплинарных курсов, практик</t>
  </si>
  <si>
    <t>Экзамены</t>
  </si>
  <si>
    <t>Всего часов по профессиональным модулям с учетом практик</t>
  </si>
  <si>
    <t>Всего по практике (часов)</t>
  </si>
  <si>
    <t>Максимальная</t>
  </si>
  <si>
    <t>Самостоятельная работа</t>
  </si>
  <si>
    <t>Обязательная аудиторная нагрузка</t>
  </si>
  <si>
    <t>Всего занятий</t>
  </si>
  <si>
    <t>в т.ч.</t>
  </si>
  <si>
    <t>лекций, семинаров, уроков</t>
  </si>
  <si>
    <t>лабораторных и практических занятий</t>
  </si>
  <si>
    <t>сем</t>
  </si>
  <si>
    <t>Распределение обязательной нагрузки и практик по курсам и семестрам (часов в семестр)</t>
  </si>
  <si>
    <t>П.00</t>
  </si>
  <si>
    <t>ПМ.00</t>
  </si>
  <si>
    <t>ПМ.01</t>
  </si>
  <si>
    <t>МДК.01.01</t>
  </si>
  <si>
    <t>ПМ.02</t>
  </si>
  <si>
    <t>МДК.02.01</t>
  </si>
  <si>
    <t>ПМ.03</t>
  </si>
  <si>
    <t>МДК.03.01</t>
  </si>
  <si>
    <t>ВСЕГО (без практики и общеобразовательной подготовки)</t>
  </si>
  <si>
    <t xml:space="preserve">Итого по практике,                                                                                      в том числе:                                                                                                                 </t>
  </si>
  <si>
    <t>рассредоточенная практика</t>
  </si>
  <si>
    <t>концентрированная практика</t>
  </si>
  <si>
    <t>ГИА.00</t>
  </si>
  <si>
    <t>Всего в семестре</t>
  </si>
  <si>
    <t xml:space="preserve">  Учебной практики</t>
  </si>
  <si>
    <t xml:space="preserve">  Производственной практики</t>
  </si>
  <si>
    <t xml:space="preserve">  Экзаменов (без квалификационных)</t>
  </si>
  <si>
    <t>3. План учебного процесса</t>
  </si>
  <si>
    <t>17 недель</t>
  </si>
  <si>
    <t>Дифференцированный зачет</t>
  </si>
  <si>
    <t>ОП.00</t>
  </si>
  <si>
    <t>ОП.01</t>
  </si>
  <si>
    <t>ОП.02</t>
  </si>
  <si>
    <t>ОП.03</t>
  </si>
  <si>
    <t>ОП.04</t>
  </si>
  <si>
    <t>ОП.05</t>
  </si>
  <si>
    <t>5**</t>
  </si>
  <si>
    <t>Производственная практика</t>
  </si>
  <si>
    <t>ФК.00</t>
  </si>
  <si>
    <t>ВСЕГО</t>
  </si>
  <si>
    <t xml:space="preserve">  Защита квалификационной работы</t>
  </si>
  <si>
    <t>Профессиональные модули</t>
  </si>
  <si>
    <t>Основы материаловедения</t>
  </si>
  <si>
    <t>Основы электротехники</t>
  </si>
  <si>
    <t>Основы строительного черчения</t>
  </si>
  <si>
    <t>Основы технологии отделочных строительных работ</t>
  </si>
  <si>
    <t>Выполнение штукатурных работ</t>
  </si>
  <si>
    <t>4**</t>
  </si>
  <si>
    <t>Технология штукатурных работ</t>
  </si>
  <si>
    <t>Учебная практика</t>
  </si>
  <si>
    <t>УП.01</t>
  </si>
  <si>
    <t>Выполнение малярных работ</t>
  </si>
  <si>
    <t>Технология малярных работ</t>
  </si>
  <si>
    <t>ПМ.04</t>
  </si>
  <si>
    <t>Выполнение облицовочных работ плитками и плитами</t>
  </si>
  <si>
    <t>МДК.04.01</t>
  </si>
  <si>
    <t>Технология облицовочных работ</t>
  </si>
  <si>
    <t>ПП.04</t>
  </si>
  <si>
    <t>ПМ.05</t>
  </si>
  <si>
    <t>Выполнение облицовочных работ синтетическими материалами</t>
  </si>
  <si>
    <t>МДК.05.01</t>
  </si>
  <si>
    <t>ПМ.06</t>
  </si>
  <si>
    <t>Выполнение мозаичных работ</t>
  </si>
  <si>
    <t>МДК.06.01</t>
  </si>
  <si>
    <t>Технология мозаичных работ</t>
  </si>
  <si>
    <t>Технология облицовочных работ синтетическими материалами</t>
  </si>
  <si>
    <t xml:space="preserve">Общепрофессиональный учебный цикл </t>
  </si>
  <si>
    <t>Профессиональный учебный цикл</t>
  </si>
  <si>
    <t xml:space="preserve">  Консультации </t>
  </si>
  <si>
    <t xml:space="preserve">  по 4 часа на обучающегося  в год</t>
  </si>
  <si>
    <t xml:space="preserve">  Государственная итоговая аттестация:</t>
  </si>
  <si>
    <t xml:space="preserve">  Экзаменов (квалификационных)</t>
  </si>
  <si>
    <t xml:space="preserve">  Максимальный объем аудиторной учебной нагрузки  </t>
  </si>
  <si>
    <t>письменная экзаменационная работа</t>
  </si>
  <si>
    <t>ОУД.00</t>
  </si>
  <si>
    <t>ОУДБ.00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</si>
  <si>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</si>
  <si>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</si>
  <si>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</si>
  <si>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</si>
  <si>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</si>
  <si>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</si>
  <si>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</si>
  <si>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</si>
  <si>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ОУДП.00</t>
  </si>
  <si>
    <t>ОУДП.01</t>
  </si>
  <si>
    <t>ОУДП.02</t>
  </si>
  <si>
    <t xml:space="preserve">Информатика </t>
  </si>
  <si>
    <t>ОУДП.03</t>
  </si>
  <si>
    <t>ОУДД.00</t>
  </si>
  <si>
    <t>ОУДД.01</t>
  </si>
  <si>
    <t>23 недели</t>
  </si>
  <si>
    <t>4 недели</t>
  </si>
  <si>
    <t>ПП.06</t>
  </si>
  <si>
    <t>ПП.05</t>
  </si>
  <si>
    <t>6**</t>
  </si>
  <si>
    <t>Концентрированно</t>
  </si>
  <si>
    <t>2 нед.</t>
  </si>
  <si>
    <t xml:space="preserve">  с 15 июня по 28 июня (2 недели)</t>
  </si>
  <si>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</si>
  <si>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</si>
  <si>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</si>
  <si>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</si>
  <si>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</si>
  <si>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</si>
  <si>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</si>
  <si>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</si>
  <si>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</si>
  <si>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Февраль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</si>
  <si>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</si>
  <si>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</si>
  <si>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</si>
  <si>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</si>
  <si>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</si>
  <si>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</si>
  <si>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</si>
  <si>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</si>
  <si>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</si>
  <si>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</si>
  <si>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1        7</t>
  </si>
  <si>
    <t>8  14</t>
  </si>
  <si>
    <t>15 21</t>
  </si>
  <si>
    <t>22 28</t>
  </si>
  <si>
    <t>6    12</t>
  </si>
  <si>
    <t>13 19</t>
  </si>
  <si>
    <t>20   26</t>
  </si>
  <si>
    <t>3     9</t>
  </si>
  <si>
    <t>10 16</t>
  </si>
  <si>
    <t>17 23</t>
  </si>
  <si>
    <t>24  30</t>
  </si>
  <si>
    <t>1  7</t>
  </si>
  <si>
    <t>8 14</t>
  </si>
  <si>
    <t>5 11</t>
  </si>
  <si>
    <t>12 18</t>
  </si>
  <si>
    <t>19 25</t>
  </si>
  <si>
    <t>26 1</t>
  </si>
  <si>
    <t>2    8</t>
  </si>
  <si>
    <t>9  15</t>
  </si>
  <si>
    <t>16  22</t>
  </si>
  <si>
    <t>23  1</t>
  </si>
  <si>
    <t>2   8</t>
  </si>
  <si>
    <t xml:space="preserve"> 23  29</t>
  </si>
  <si>
    <t>6 12</t>
  </si>
  <si>
    <t>20  26</t>
  </si>
  <si>
    <t>4 10</t>
  </si>
  <si>
    <t>11 17</t>
  </si>
  <si>
    <t>18 24</t>
  </si>
  <si>
    <t>25 31</t>
  </si>
  <si>
    <t>20 26</t>
  </si>
  <si>
    <t>3  9</t>
  </si>
  <si>
    <t>24 30</t>
  </si>
  <si>
    <t>31.VIII</t>
  </si>
  <si>
    <t>А</t>
  </si>
  <si>
    <t>У</t>
  </si>
  <si>
    <t>П</t>
  </si>
  <si>
    <t>И</t>
  </si>
  <si>
    <t>Обозначения:</t>
  </si>
  <si>
    <t>Учебная                             практика</t>
  </si>
  <si>
    <t>Производственная                               практика</t>
  </si>
  <si>
    <t>Каникулы</t>
  </si>
  <si>
    <t>2. Сводные данные по бюджету времени (в неделях)</t>
  </si>
  <si>
    <t>Курс</t>
  </si>
  <si>
    <t>Промежуточная  аттестация</t>
  </si>
  <si>
    <t>Практика</t>
  </si>
  <si>
    <t>Государственная (итоговая) аттестация,включающая подготовку и защиту выпускной квалификационной работы</t>
  </si>
  <si>
    <t>Каникулярное время</t>
  </si>
  <si>
    <t>Производственная (по профилю специальности</t>
  </si>
  <si>
    <t>Производственая (преддиплдомная)</t>
  </si>
  <si>
    <t>Всего за год</t>
  </si>
  <si>
    <t xml:space="preserve"> I полугодие</t>
  </si>
  <si>
    <t xml:space="preserve"> II полугодие</t>
  </si>
  <si>
    <t>недель</t>
  </si>
  <si>
    <t>часов</t>
  </si>
  <si>
    <t>I</t>
  </si>
  <si>
    <t>II</t>
  </si>
  <si>
    <t>III</t>
  </si>
  <si>
    <t>Итого</t>
  </si>
  <si>
    <t>Государственная итоговая аттестация</t>
  </si>
  <si>
    <t xml:space="preserve">выпускная практическая квалификационная работа </t>
  </si>
  <si>
    <t>ОУДБ.09</t>
  </si>
  <si>
    <t xml:space="preserve">  Выпускная квалификационная работа содержит:</t>
  </si>
  <si>
    <t xml:space="preserve"> Всего:</t>
  </si>
  <si>
    <t>1404 ч. / 39 недель</t>
  </si>
  <si>
    <t xml:space="preserve">Русский язык </t>
  </si>
  <si>
    <t>ОП.06</t>
  </si>
  <si>
    <t>УП.04</t>
  </si>
  <si>
    <t>108 часов/3недели</t>
  </si>
  <si>
    <t>72 часа/2недели</t>
  </si>
  <si>
    <t>36 часов/1 неделя</t>
  </si>
  <si>
    <t>72 часа/2 недели</t>
  </si>
  <si>
    <t>108 часов/3 недели</t>
  </si>
  <si>
    <t>кэ 4</t>
  </si>
  <si>
    <t xml:space="preserve">  комплексный экзамен</t>
  </si>
  <si>
    <t>Астрономия</t>
  </si>
  <si>
    <t>252 часа  /7 недель</t>
  </si>
  <si>
    <t>Профессиональный модуль, в рамах которого проводится практика</t>
  </si>
  <si>
    <t xml:space="preserve">Производственная    </t>
  </si>
  <si>
    <t>ПМ.01 Выполнение штукатурных работ</t>
  </si>
  <si>
    <t>ПМ.02 Выполнение монтажа каркасно-обшивочных работ</t>
  </si>
  <si>
    <t>ПМ.03 Выполнение малярных работ</t>
  </si>
  <si>
    <t>ПМ.04 Выполнение облицовочных работ плитками и плитами</t>
  </si>
  <si>
    <t>ПМ.05 Выполнение облицовочных работ синтетическими материалами</t>
  </si>
  <si>
    <t>ПМ.06 Выполнение мозаичных работ</t>
  </si>
  <si>
    <t xml:space="preserve">Математика </t>
  </si>
  <si>
    <t>Пояснительная записка</t>
  </si>
  <si>
    <t>1.Настоящий учебный план государственного бюджетного профессионального образовательного учреждения «Кисловодский государственный многопрофильный техникум» разработан на основе Федерального закона Российской Федерации от 29 декабря 2012 г. N 273-ФЗ «Об образовании в Российской Федерации», Федерального государственного образовательного стандарта среднего профессионального образования по профессии 08.01.08 Мастер отделочных строительных работ, утвержденного приказом Министерства образования и науки Российской Федерации от 02.08.2013 г  № 746 , зарегистрированного в Минюсте РФ  20.08.2013 N 29634, с изменениями, внесенными приказом Министерства образования и науки РФ от 17.03. 2015 г № 247); Приказа Минобрнауки России от 14.06.2013N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образования»; Приказа Минобрнауки России от 14.06.2013N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(зарегистрировано в Минюсте России 30.07.2013 N 29200), приказа Минобрнауки России от 15 декабря 2014 г. N 1580 "О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образования, утвержденный Приказом Министерства образования и науки Российской Федерации от 14 июня 2013 г. N 464»; Приказа Минобрнауки России от 29.10.2013 № 1199 «Об утверждении перечня профессий среднего профессионального образования»,  Приказа Минобрнауки России от 16.08. 2013 г. N 968 «Об утверждении порядка проведения государственной итоговой аттестации по образовательным программам среднего профессионального образования», решения коллегии министерства образования и молодежной политики Ставропольского края № 1 от 24.02.2016 г.</t>
  </si>
  <si>
    <r>
      <t>3. Получение среднего профессионального образования на базе основного общего образования осуществляется с одновременным получением среднего общего образования на основе требований Федерального государственного образовательного стандарта среднего (полного) общего образования, утвержденного приказом Министерства образования и науки РФ от 17.05.2012 г. № 413, приказа Минобрнауки России от 29 декабря 2014 г. N 1645 «О внесении изменений в приказ Министерства образования и науки Российской Федерации от 17 мая 2012 г. N 413 "Об утверждении федерального государственного образовательного стандарта среднего (полного) общего образования», Приказа Минобрнауки России от 31.12.2015 N 1578"О внесении изменений в федеральный государственный образовательный стандарт среднего общего образования, утвержденный приказом Министерства образования и науки Российской Федерации от 17 мая 2012 г. N 413"(зарегистрировано в Минюсте России 09.02.2016 N 41020), Письма Минобрнауки России Департамента государственной политики в сфере подготовки рабочих кадров и ДПО от 17.03.2015 N 06-259 «О направлении доработанных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образования», письма Минобрнауки России, Федеральной службы по надзору в сфере образования и науки от 17 февраля 2014 г. N 02-68 «О прохождении государственной итоговой аттестации по образовательным программам среднего общего образования обучающимися по образовательным программам среднего профессионального образования»,</t>
    </r>
    <r>
      <rPr>
        <sz val="11"/>
        <rFont val="Times New Roman"/>
        <family val="1"/>
      </rPr>
      <t xml:space="preserve"> приказа Минобрнауки России от 29.06.2017 N 613 "О внесении изменений в федеральный государственный образовательный стандарт среднего общего образования, утвержденный приказом Министерства образования и науки Российской Федерации от 17 мая 2012 г. N 413", письма Минобрнауки России от 20 июня 2017 г. N ТС- 194/08 «Об организации изучения учебного предмета «Астрономия».</t>
    </r>
    <r>
      <rPr>
        <sz val="12"/>
        <rFont val="Times New Roman"/>
        <family val="1"/>
      </rPr>
      <t xml:space="preserve"> При реализации программы подготовки квалифицированных рабочих, служащих учитывается получаемая профессия 08.01.08 Мастер отделочных строительных работ соответствующего технического профиля профессионального образования.</t>
    </r>
  </si>
  <si>
    <t>5. В процессе освоения ППКРС по профессии 08.01.08 Мастер отделочных строительных работ обучающимся предоставляются каникулы. Продолжительность каникул составляет не менее десяти недель в учебном году, в том числе не менее двух недель в зимний период.</t>
  </si>
  <si>
    <t>6. Максимальный объем учебной нагрузки обучающегося составляет 54 академических часа в неделю, включая все виды аудиторной и внеаудиторной учебной нагрузки. Объем обязательных аудиторных занятий и практики не превышает 36 академических часов в неделю.</t>
  </si>
  <si>
    <t xml:space="preserve">7. Консультации для обучающихся на базе основного общего образования по очной форме обучения по профессии 08.01.08 Мастер отделочных строительных работ предусматриваются из расчета 4 часа на одного обучающегося на каждый учебный год, в том числе в период реализации образовательной программы среднего общего образования. </t>
  </si>
  <si>
    <t>8. По дисциплине ФК.00 Физическая культура предусмотрены еженедельно 2 часа самостоятельной учебной нагрузки, включая игровые виды подготовки (за счет различных форм внеаудиторных занятий в спортивных клубах, секциях).</t>
  </si>
  <si>
    <t>9. Обязательная часть профессионального учебного цикла ППКРС предусматривает изучение дисциплины ОП.05 Безопасность жизнедеятельности. Объем часов на дисциплину ОП.04 Безопасность жизнедеятельности составляет 2 часа в неделю в период теоретического обучения, 36 час (не более 68 часов), из них на освоение основ военной службы – 26 часов (72 процента от общего объема времени, отведенного на указанную дисциплину).</t>
  </si>
  <si>
    <t xml:space="preserve">10. Формами промежуточной аттестации являются экзамен, квалификационный экзамен, дифференцированный зачет. Промежуточная аттестация в форме дифференцированного зачета   проводится за счет часов, отведенных на освоение соответствующего модуля или дисциплины. Количество экзаменов в процессе промежуточной аттестации обучающихся не превышает 8 экзаменов в учебном году, а количество зачетов - 10. В указанное количество не входят экзамены и зачеты по физической культуре. </t>
  </si>
  <si>
    <t>11. После освоения каждого профессионального модуля (включающего в себя теоретическую часть по МДК, учебную и производственную практики) проводятся квалификационные экзамены, целью которых является проверка готовности обучающегося к выполнению указанного вида профессиональной деятельности и сформированность у него компетенций, определенных ФГОС СПО. По итогам квалификационного экзамена выставляется оценка (отлично, хорошо, удовлетворительно). Квалификационные экзамены проводятся во 4, 5 и 6 семестрах.</t>
  </si>
  <si>
    <t>12. Освоение ППКРС по профессии 08.01.08 Мастер отделочных строительных работ завершается итоговой аттестацией. Государственная итоговая аттестация включает защиту выпускной квалификационной работы (выпускная практическая квалификационная работа и письменная экзаменационная работа).</t>
  </si>
  <si>
    <t>13. Объем времени, отведенный на вариативную часть циклов ППКРС (144 часа), использован на введение дисциплины общепрофессионального цикла ОП.06 Основы предпринимательства (36 часов), на увеличение объема времени дисциплин общепрофессионального цикла (42 часа) и на увеличение объема времени профессиональных модулей обязательной части цикла (66 часов).</t>
  </si>
  <si>
    <t>14. Учебная практика (4 недели) проводится в 4 семестре концентрированно. Производственная практика проводится в 4 - 6 семестрах - концентрированно.</t>
  </si>
  <si>
    <t>15. Реализация ППКРС по профессии 08.01.08 Мастер отделочных строительных работ обеспечена кабинетами, лабораториями и другими помещениями.</t>
  </si>
  <si>
    <t>Кабинеты:</t>
  </si>
  <si>
    <t>основы строительного черчения;</t>
  </si>
  <si>
    <t>основы материаловедения;</t>
  </si>
  <si>
    <t>безопасности жизнедеятельности и охраны труда;</t>
  </si>
  <si>
    <t>основы технологии отделочных строительных работ.</t>
  </si>
  <si>
    <t>Лаборатории:</t>
  </si>
  <si>
    <t>информационных технологий;</t>
  </si>
  <si>
    <t>материаловедения.</t>
  </si>
  <si>
    <t>Мастерские:</t>
  </si>
  <si>
    <t>для подготовки маляра;</t>
  </si>
  <si>
    <t>для подготовки монтажника каркасно-обшивочных конструкций;</t>
  </si>
  <si>
    <t>для подготовки облицовщика-плиточника;</t>
  </si>
  <si>
    <t>для подготовки облицовщика-мозаичника;</t>
  </si>
  <si>
    <t>для подготовки облицовщика синтетическими материалами;</t>
  </si>
  <si>
    <t>для подготовки штукатура.</t>
  </si>
  <si>
    <t>Полигоны:</t>
  </si>
  <si>
    <t>участок краскозаготовки.</t>
  </si>
  <si>
    <t>открытый стадион широкого профиля с элементами полосы препятствий;</t>
  </si>
  <si>
    <t>место для стрельбы.</t>
  </si>
  <si>
    <t>Залы:</t>
  </si>
  <si>
    <t>библиотека, читальный зал с выходом в сеть Интернет;</t>
  </si>
  <si>
    <t>актовый зал.</t>
  </si>
  <si>
    <t xml:space="preserve">Учебная нагрузка обучающихся  (в часах) </t>
  </si>
  <si>
    <t>компетенции</t>
  </si>
  <si>
    <t>практика (концентрированная)</t>
  </si>
  <si>
    <t>практика  (концентрированная)</t>
  </si>
  <si>
    <t>Общеобразовательный цикл                      (технический  профиль)</t>
  </si>
  <si>
    <t>Общие дисциплины, изучаемые на базовом уровне</t>
  </si>
  <si>
    <t>Россия в мире</t>
  </si>
  <si>
    <t xml:space="preserve">Общие дисциплины, изучаемые на улубленном уровне </t>
  </si>
  <si>
    <t>Дисциплины по выбору из обязательных предметных областей,                  изучаемые на базовом уровне</t>
  </si>
  <si>
    <t>Родной язык</t>
  </si>
  <si>
    <t>Дисциплины по выбору из обязательных предметных областей,                  изучаемые на углубленном уровне</t>
  </si>
  <si>
    <t>Дополнительные  дисциплины по выбору обучающихся</t>
  </si>
  <si>
    <t>Экология Ставропольского края</t>
  </si>
  <si>
    <t>ИП</t>
  </si>
  <si>
    <t>Индивидуальный проект</t>
  </si>
  <si>
    <t xml:space="preserve">  Изучаемых дисциплин и МДК в семестре, час.</t>
  </si>
  <si>
    <t>Основы предпринимательства и финансовой грамотности</t>
  </si>
  <si>
    <t>12 недель*</t>
  </si>
  <si>
    <t xml:space="preserve">1. График учебного процесса </t>
  </si>
  <si>
    <t xml:space="preserve">17 недель </t>
  </si>
  <si>
    <t>5 недель**</t>
  </si>
  <si>
    <t>обучающегося в неделю, час.</t>
  </si>
  <si>
    <t>Дифференцированных зачетов по практике</t>
  </si>
  <si>
    <t xml:space="preserve">  Дифференцированных зачетов (без зачетов по физической культуре и практике) </t>
  </si>
  <si>
    <t>252 часа/7 недель</t>
  </si>
  <si>
    <t xml:space="preserve">ОК 1 - 7
ПК 1.1, 2.1, 3.1,  4.1,  5.1
</t>
  </si>
  <si>
    <t xml:space="preserve">ОК 1 - 7
ПК 1.1 - 5.3
</t>
  </si>
  <si>
    <t xml:space="preserve">ОК 1 - 7
ПК 1.1 - 6.3
</t>
  </si>
  <si>
    <t>2. Рабочий учебный план вводится с 01.09.2019 г.</t>
  </si>
  <si>
    <t xml:space="preserve">ОК 2, 3, 6, 7
</t>
  </si>
  <si>
    <t xml:space="preserve">ОК 1 - 7 ПК 1.1 - 5.3
</t>
  </si>
  <si>
    <t xml:space="preserve">ОК 1 - 7 ПК 1.1 - 6.3
</t>
  </si>
  <si>
    <t xml:space="preserve">ОК 1 - 7 ПК 1.1 - 1.4
</t>
  </si>
  <si>
    <t xml:space="preserve">ОК 1 - 7 ПК 2.1 - 2.4
</t>
  </si>
  <si>
    <t xml:space="preserve">ОК 1 - 7 ПК 3.1 - 3.4
</t>
  </si>
  <si>
    <t xml:space="preserve">ОК 1 - 7 ПК 4.1 - 4.4
</t>
  </si>
  <si>
    <t xml:space="preserve">ОК 1 - 7 ПК 5.1 - 5.4
</t>
  </si>
  <si>
    <t xml:space="preserve">ОК 1 - 7 ПК 6.1 - 6.4
</t>
  </si>
  <si>
    <t>432 часов/12 недель</t>
  </si>
  <si>
    <t>Выполнение монтажа каркасно-обшивочных конструкций</t>
  </si>
  <si>
    <t>Технология монтажа каркасно-обшивочных конструкций</t>
  </si>
  <si>
    <t>4. В течение срока освоения ППКРС по профессии 08.01.08 Мастер отделочных строительных работ получение среднего общего образования реализуется на 1-3 курсах, общеобразовательные дисциплины изучаются в 1, 2, 3, 4, 5 и 6семестрах. По общеобразовательным учебным дисциплинам самостоятельная внеаудиторная работа обучающихся предусматривает выполнение индивидуальных проектов.Введена учебная дисциплина "Родной язык" на основании письма № 05-ПГ-МП-10541 от 07.06.2019 г., поступившего от департамента государственной политики в сфере профессионального образования и опережающей подготовки кадров по вопросу «О введении дисциплины из обязательной предметной области «Родной язык и родная литература» в учебные планы 2019-2020 учебного года»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</si>
</sst>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%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107">
    <font>
      <sz val="10"/>
      <name val="Arial Cyr"/>
      <family val="0"/>
    </font>
    <font>
      <i/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b/>
      <sz val="8"/>
      <name val="Arial Cyr"/>
      <family val="2"/>
    </font>
    <font>
      <u val="single"/>
      <sz val="9.5"/>
      <color indexed="12"/>
      <name val="Arial Cyr"/>
      <family val="0"/>
    </font>
    <font>
      <u val="single"/>
      <sz val="9.5"/>
      <color indexed="36"/>
      <name val="Arial Cyr"/>
      <family val="0"/>
    </font>
    <font>
      <sz val="7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5"/>
      <name val="Arial Cyr"/>
      <family val="2"/>
    </font>
    <font>
      <sz val="10"/>
      <color indexed="49"/>
      <name val="Arial Cyr"/>
      <family val="2"/>
    </font>
    <font>
      <b/>
      <i/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 Cyr"/>
      <family val="0"/>
    </font>
    <font>
      <b/>
      <sz val="12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7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i/>
      <sz val="10"/>
      <color indexed="41"/>
      <name val="Times New Roman Cyr"/>
      <family val="1"/>
    </font>
    <font>
      <b/>
      <sz val="10"/>
      <name val="Times New Roman Cyr"/>
      <family val="1"/>
    </font>
    <font>
      <b/>
      <sz val="7"/>
      <name val="Times New Roman Cyr"/>
      <family val="1"/>
    </font>
    <font>
      <b/>
      <i/>
      <sz val="10"/>
      <name val="Times New Roman Cyr"/>
      <family val="1"/>
    </font>
    <font>
      <sz val="7"/>
      <name val="Times New Roman Cyr"/>
      <family val="1"/>
    </font>
    <font>
      <b/>
      <sz val="10"/>
      <color indexed="41"/>
      <name val="Times New Roman Cyr"/>
      <family val="1"/>
    </font>
    <font>
      <b/>
      <sz val="9"/>
      <name val="Times New Roman Cyr"/>
      <family val="1"/>
    </font>
    <font>
      <b/>
      <sz val="7"/>
      <color indexed="41"/>
      <name val="Times New Roman Cyr"/>
      <family val="1"/>
    </font>
    <font>
      <b/>
      <sz val="7"/>
      <color indexed="10"/>
      <name val="Times New Roman Cyr"/>
      <family val="1"/>
    </font>
    <font>
      <b/>
      <sz val="10"/>
      <color indexed="10"/>
      <name val="Times New Roman Cyr"/>
      <family val="1"/>
    </font>
    <font>
      <b/>
      <i/>
      <sz val="10"/>
      <color indexed="10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b/>
      <i/>
      <sz val="9"/>
      <name val="Times New Roman Cyr"/>
      <family val="1"/>
    </font>
    <font>
      <sz val="14"/>
      <name val="Arial Cyr"/>
      <family val="0"/>
    </font>
    <font>
      <b/>
      <i/>
      <u val="single"/>
      <sz val="9"/>
      <name val="Times New Roman Cyr"/>
      <family val="1"/>
    </font>
    <font>
      <b/>
      <i/>
      <u val="single"/>
      <sz val="9"/>
      <name val="Arial"/>
      <family val="2"/>
    </font>
    <font>
      <b/>
      <sz val="9"/>
      <color indexed="12"/>
      <name val="Times New Roman"/>
      <family val="1"/>
    </font>
    <font>
      <b/>
      <i/>
      <sz val="9"/>
      <color indexed="12"/>
      <name val="Times New Roman"/>
      <family val="1"/>
    </font>
    <font>
      <b/>
      <sz val="8"/>
      <name val="Times New Roman Cyr"/>
      <family val="1"/>
    </font>
    <font>
      <b/>
      <i/>
      <sz val="9"/>
      <color indexed="12"/>
      <name val="Times New Roman Cyr"/>
      <family val="0"/>
    </font>
    <font>
      <b/>
      <sz val="5"/>
      <name val="Times New Roman Cyr"/>
      <family val="1"/>
    </font>
    <font>
      <b/>
      <sz val="6"/>
      <name val="Arial Narrow"/>
      <family val="2"/>
    </font>
    <font>
      <b/>
      <sz val="6"/>
      <name val="Times New Roman Cyr"/>
      <family val="1"/>
    </font>
    <font>
      <b/>
      <sz val="10"/>
      <name val="Wingdings"/>
      <family val="0"/>
    </font>
    <font>
      <b/>
      <sz val="7"/>
      <color indexed="9"/>
      <name val="Times New Roman Cyr"/>
      <family val="1"/>
    </font>
    <font>
      <sz val="10"/>
      <color indexed="9"/>
      <name val="Arial Cyr"/>
      <family val="0"/>
    </font>
    <font>
      <b/>
      <sz val="12"/>
      <name val="Times New Roman Cyr"/>
      <family val="1"/>
    </font>
    <font>
      <b/>
      <sz val="20"/>
      <name val="Times New Roman Cyr"/>
      <family val="1"/>
    </font>
    <font>
      <b/>
      <sz val="20"/>
      <name val="Wingdings"/>
      <family val="0"/>
    </font>
    <font>
      <b/>
      <sz val="12"/>
      <color indexed="9"/>
      <name val="Times New Roman Cyr"/>
      <family val="1"/>
    </font>
    <font>
      <b/>
      <sz val="20"/>
      <color indexed="9"/>
      <name val="Times New Roman Cyr"/>
      <family val="1"/>
    </font>
    <font>
      <sz val="16"/>
      <name val="Symbol"/>
      <family val="1"/>
    </font>
    <font>
      <b/>
      <sz val="6"/>
      <name val="Times New Roman"/>
      <family val="1"/>
    </font>
    <font>
      <sz val="6"/>
      <name val="Arial Cyr"/>
      <family val="0"/>
    </font>
    <font>
      <i/>
      <sz val="9"/>
      <name val="Calibri"/>
      <family val="2"/>
    </font>
    <font>
      <i/>
      <sz val="10"/>
      <name val="Times New Roman"/>
      <family val="1"/>
    </font>
    <font>
      <i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2" fillId="25" borderId="1" applyNumberFormat="0" applyAlignment="0" applyProtection="0"/>
    <xf numFmtId="0" fontId="93" fillId="26" borderId="2" applyNumberFormat="0" applyAlignment="0" applyProtection="0"/>
    <xf numFmtId="0" fontId="94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27" borderId="7" applyNumberFormat="0" applyAlignment="0" applyProtection="0"/>
    <xf numFmtId="0" fontId="100" fillId="0" borderId="0" applyNumberFormat="0" applyFill="0" applyBorder="0" applyAlignment="0" applyProtection="0"/>
    <xf numFmtId="0" fontId="101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10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6" fillId="31" borderId="0" applyNumberFormat="0" applyBorder="0" applyAlignment="0" applyProtection="0"/>
  </cellStyleXfs>
  <cellXfs count="1043">
    <xf numFmtId="0" fontId="0" fillId="0" borderId="0" xfId="0" applyAlignment="1">
      <alignment/>
    </xf>
    <xf numFmtId="0" fontId="1" fillId="0" borderId="0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 quotePrefix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4" borderId="1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 quotePrefix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7" fillId="32" borderId="22" xfId="0" applyFont="1" applyFill="1" applyBorder="1" applyAlignment="1">
      <alignment horizontal="center"/>
    </xf>
    <xf numFmtId="0" fontId="7" fillId="32" borderId="23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7" fillId="32" borderId="24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16" fontId="3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 quotePrefix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 quotePrefix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7" fillId="36" borderId="31" xfId="0" applyFont="1" applyFill="1" applyBorder="1" applyAlignment="1">
      <alignment horizontal="center"/>
    </xf>
    <xf numFmtId="0" fontId="7" fillId="36" borderId="32" xfId="0" applyFont="1" applyFill="1" applyBorder="1" applyAlignment="1">
      <alignment horizontal="center"/>
    </xf>
    <xf numFmtId="0" fontId="3" fillId="36" borderId="10" xfId="0" applyFont="1" applyFill="1" applyBorder="1" applyAlignment="1" quotePrefix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3" borderId="10" xfId="0" applyFont="1" applyFill="1" applyBorder="1" applyAlignment="1" quotePrefix="1">
      <alignment horizontal="center" vertical="center"/>
    </xf>
    <xf numFmtId="0" fontId="3" fillId="34" borderId="10" xfId="0" applyFont="1" applyFill="1" applyBorder="1" applyAlignment="1" quotePrefix="1">
      <alignment horizontal="center" vertical="center"/>
    </xf>
    <xf numFmtId="0" fontId="5" fillId="4" borderId="10" xfId="0" applyFont="1" applyFill="1" applyBorder="1" applyAlignment="1" quotePrefix="1">
      <alignment horizontal="center" vertical="center"/>
    </xf>
    <xf numFmtId="0" fontId="5" fillId="32" borderId="10" xfId="0" applyFont="1" applyFill="1" applyBorder="1" applyAlignment="1" quotePrefix="1">
      <alignment horizontal="center" vertical="center"/>
    </xf>
    <xf numFmtId="0" fontId="5" fillId="33" borderId="10" xfId="0" applyFont="1" applyFill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5" fillId="34" borderId="10" xfId="0" applyFont="1" applyFill="1" applyBorder="1" applyAlignment="1" quotePrefix="1">
      <alignment horizontal="center" vertical="center"/>
    </xf>
    <xf numFmtId="0" fontId="5" fillId="36" borderId="10" xfId="0" applyFont="1" applyFill="1" applyBorder="1" applyAlignment="1" quotePrefix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 quotePrefix="1">
      <alignment horizontal="center" vertical="center"/>
    </xf>
    <xf numFmtId="0" fontId="3" fillId="35" borderId="10" xfId="0" applyFont="1" applyFill="1" applyBorder="1" applyAlignment="1" quotePrefix="1">
      <alignment horizontal="center" vertical="center"/>
    </xf>
    <xf numFmtId="0" fontId="7" fillId="4" borderId="10" xfId="0" applyFont="1" applyFill="1" applyBorder="1" applyAlignment="1" quotePrefix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" borderId="1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36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 vertical="center" wrapText="1"/>
    </xf>
    <xf numFmtId="1" fontId="5" fillId="4" borderId="36" xfId="0" applyNumberFormat="1" applyFont="1" applyFill="1" applyBorder="1" applyAlignment="1">
      <alignment horizontal="center"/>
    </xf>
    <xf numFmtId="1" fontId="5" fillId="32" borderId="36" xfId="0" applyNumberFormat="1" applyFont="1" applyFill="1" applyBorder="1" applyAlignment="1">
      <alignment horizontal="center"/>
    </xf>
    <xf numFmtId="1" fontId="5" fillId="33" borderId="17" xfId="0" applyNumberFormat="1" applyFont="1" applyFill="1" applyBorder="1" applyAlignment="1">
      <alignment horizontal="center"/>
    </xf>
    <xf numFmtId="0" fontId="5" fillId="3" borderId="16" xfId="0" applyFont="1" applyFill="1" applyBorder="1" applyAlignment="1" quotePrefix="1">
      <alignment horizontal="center"/>
    </xf>
    <xf numFmtId="0" fontId="5" fillId="34" borderId="16" xfId="0" applyFont="1" applyFill="1" applyBorder="1" applyAlignment="1" quotePrefix="1">
      <alignment horizontal="center"/>
    </xf>
    <xf numFmtId="0" fontId="5" fillId="36" borderId="16" xfId="0" applyFont="1" applyFill="1" applyBorder="1" applyAlignment="1" quotePrefix="1">
      <alignment horizontal="center"/>
    </xf>
    <xf numFmtId="0" fontId="5" fillId="4" borderId="16" xfId="0" applyFont="1" applyFill="1" applyBorder="1" applyAlignment="1" quotePrefix="1">
      <alignment horizontal="center"/>
    </xf>
    <xf numFmtId="0" fontId="5" fillId="32" borderId="16" xfId="0" applyFont="1" applyFill="1" applyBorder="1" applyAlignment="1" quotePrefix="1">
      <alignment horizontal="center"/>
    </xf>
    <xf numFmtId="0" fontId="5" fillId="33" borderId="16" xfId="0" applyFont="1" applyFill="1" applyBorder="1" applyAlignment="1" quotePrefix="1">
      <alignment horizontal="center"/>
    </xf>
    <xf numFmtId="0" fontId="5" fillId="35" borderId="16" xfId="0" applyFont="1" applyFill="1" applyBorder="1" applyAlignment="1" quotePrefix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 wrapText="1"/>
    </xf>
    <xf numFmtId="0" fontId="5" fillId="32" borderId="33" xfId="0" applyFont="1" applyFill="1" applyBorder="1" applyAlignment="1" quotePrefix="1">
      <alignment horizontal="center" vertical="center"/>
    </xf>
    <xf numFmtId="0" fontId="5" fillId="33" borderId="33" xfId="0" applyFont="1" applyFill="1" applyBorder="1" applyAlignment="1" quotePrefix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5" borderId="41" xfId="0" applyFont="1" applyFill="1" applyBorder="1" applyAlignment="1" quotePrefix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3" fillId="0" borderId="42" xfId="0" applyFont="1" applyBorder="1" applyAlignment="1" quotePrefix="1">
      <alignment horizontal="center" vertical="center"/>
    </xf>
    <xf numFmtId="0" fontId="5" fillId="4" borderId="40" xfId="0" applyFont="1" applyFill="1" applyBorder="1" applyAlignment="1" quotePrefix="1">
      <alignment horizontal="center" vertical="center"/>
    </xf>
    <xf numFmtId="0" fontId="3" fillId="4" borderId="41" xfId="0" applyFont="1" applyFill="1" applyBorder="1" applyAlignment="1" quotePrefix="1">
      <alignment horizontal="center" vertical="center"/>
    </xf>
    <xf numFmtId="0" fontId="5" fillId="4" borderId="42" xfId="0" applyFont="1" applyFill="1" applyBorder="1" applyAlignment="1" quotePrefix="1">
      <alignment horizontal="center" vertical="center"/>
    </xf>
    <xf numFmtId="0" fontId="5" fillId="32" borderId="46" xfId="0" applyFont="1" applyFill="1" applyBorder="1" applyAlignment="1" quotePrefix="1">
      <alignment horizontal="center" vertical="center"/>
    </xf>
    <xf numFmtId="0" fontId="5" fillId="32" borderId="41" xfId="0" applyFont="1" applyFill="1" applyBorder="1" applyAlignment="1" quotePrefix="1">
      <alignment horizontal="center" vertical="center"/>
    </xf>
    <xf numFmtId="0" fontId="3" fillId="35" borderId="42" xfId="0" applyFont="1" applyFill="1" applyBorder="1" applyAlignment="1" quotePrefix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/>
    </xf>
    <xf numFmtId="16" fontId="3" fillId="35" borderId="42" xfId="0" applyNumberFormat="1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/>
    </xf>
    <xf numFmtId="0" fontId="3" fillId="36" borderId="40" xfId="0" applyFont="1" applyFill="1" applyBorder="1" applyAlignment="1">
      <alignment horizontal="center" vertical="center"/>
    </xf>
    <xf numFmtId="0" fontId="3" fillId="36" borderId="41" xfId="0" applyFont="1" applyFill="1" applyBorder="1" applyAlignment="1">
      <alignment horizontal="center" vertical="center"/>
    </xf>
    <xf numFmtId="0" fontId="3" fillId="36" borderId="42" xfId="0" applyFont="1" applyFill="1" applyBorder="1" applyAlignment="1">
      <alignment horizontal="center" vertical="center"/>
    </xf>
    <xf numFmtId="0" fontId="3" fillId="36" borderId="47" xfId="0" applyFont="1" applyFill="1" applyBorder="1" applyAlignment="1">
      <alignment horizontal="center" vertical="center"/>
    </xf>
    <xf numFmtId="0" fontId="3" fillId="36" borderId="43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/>
    </xf>
    <xf numFmtId="0" fontId="3" fillId="32" borderId="41" xfId="0" applyFont="1" applyFill="1" applyBorder="1" applyAlignment="1">
      <alignment horizontal="center" vertical="center"/>
    </xf>
    <xf numFmtId="0" fontId="3" fillId="32" borderId="42" xfId="0" applyFont="1" applyFill="1" applyBorder="1" applyAlignment="1">
      <alignment horizontal="center" vertical="center"/>
    </xf>
    <xf numFmtId="0" fontId="3" fillId="32" borderId="47" xfId="0" applyFont="1" applyFill="1" applyBorder="1" applyAlignment="1">
      <alignment horizontal="center" vertical="center"/>
    </xf>
    <xf numFmtId="0" fontId="3" fillId="32" borderId="43" xfId="0" applyFont="1" applyFill="1" applyBorder="1" applyAlignment="1">
      <alignment horizontal="center" vertical="center"/>
    </xf>
    <xf numFmtId="0" fontId="0" fillId="36" borderId="41" xfId="0" applyFont="1" applyFill="1" applyBorder="1" applyAlignment="1">
      <alignment horizontal="center" vertical="center"/>
    </xf>
    <xf numFmtId="0" fontId="0" fillId="36" borderId="42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32" borderId="41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43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36" borderId="47" xfId="0" applyFont="1" applyFill="1" applyBorder="1" applyAlignment="1">
      <alignment horizontal="center" vertical="center"/>
    </xf>
    <xf numFmtId="0" fontId="5" fillId="36" borderId="43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32" borderId="41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42" xfId="0" applyFont="1" applyFill="1" applyBorder="1" applyAlignment="1">
      <alignment horizontal="center" vertical="center"/>
    </xf>
    <xf numFmtId="0" fontId="5" fillId="35" borderId="41" xfId="0" applyFont="1" applyFill="1" applyBorder="1" applyAlignment="1" quotePrefix="1">
      <alignment horizontal="center"/>
    </xf>
    <xf numFmtId="0" fontId="5" fillId="35" borderId="42" xfId="0" applyFont="1" applyFill="1" applyBorder="1" applyAlignment="1" quotePrefix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80" fontId="6" fillId="0" borderId="42" xfId="0" applyNumberFormat="1" applyFont="1" applyBorder="1" applyAlignment="1">
      <alignment horizontal="center" vertical="center"/>
    </xf>
    <xf numFmtId="0" fontId="5" fillId="0" borderId="42" xfId="0" applyFont="1" applyBorder="1" applyAlignment="1" quotePrefix="1">
      <alignment horizontal="center" vertical="center"/>
    </xf>
    <xf numFmtId="0" fontId="5" fillId="0" borderId="41" xfId="0" applyFont="1" applyBorder="1" applyAlignment="1" quotePrefix="1">
      <alignment horizontal="center" vertical="center"/>
    </xf>
    <xf numFmtId="180" fontId="6" fillId="36" borderId="41" xfId="0" applyNumberFormat="1" applyFont="1" applyFill="1" applyBorder="1" applyAlignment="1">
      <alignment horizontal="center" vertical="center"/>
    </xf>
    <xf numFmtId="0" fontId="6" fillId="36" borderId="42" xfId="0" applyFont="1" applyFill="1" applyBorder="1" applyAlignment="1">
      <alignment horizontal="center" vertical="center"/>
    </xf>
    <xf numFmtId="0" fontId="5" fillId="36" borderId="41" xfId="0" applyFont="1" applyFill="1" applyBorder="1" applyAlignment="1">
      <alignment horizontal="center" vertical="center"/>
    </xf>
    <xf numFmtId="0" fontId="5" fillId="36" borderId="42" xfId="0" applyFont="1" applyFill="1" applyBorder="1" applyAlignment="1">
      <alignment horizontal="center" vertical="center"/>
    </xf>
    <xf numFmtId="0" fontId="5" fillId="36" borderId="41" xfId="0" applyFont="1" applyFill="1" applyBorder="1" applyAlignment="1" quotePrefix="1">
      <alignment horizontal="center" vertical="center"/>
    </xf>
    <xf numFmtId="0" fontId="5" fillId="36" borderId="42" xfId="0" applyFont="1" applyFill="1" applyBorder="1" applyAlignment="1" quotePrefix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5" fillId="35" borderId="17" xfId="0" applyFont="1" applyFill="1" applyBorder="1" applyAlignment="1" quotePrefix="1">
      <alignment horizontal="center"/>
    </xf>
    <xf numFmtId="0" fontId="5" fillId="35" borderId="17" xfId="0" applyFont="1" applyFill="1" applyBorder="1" applyAlignment="1" quotePrefix="1">
      <alignment horizontal="center" vertical="center"/>
    </xf>
    <xf numFmtId="0" fontId="5" fillId="35" borderId="43" xfId="0" applyFont="1" applyFill="1" applyBorder="1" applyAlignment="1" quotePrefix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1" fontId="5" fillId="4" borderId="37" xfId="0" applyNumberFormat="1" applyFont="1" applyFill="1" applyBorder="1" applyAlignment="1">
      <alignment horizontal="center"/>
    </xf>
    <xf numFmtId="1" fontId="5" fillId="33" borderId="43" xfId="0" applyNumberFormat="1" applyFont="1" applyFill="1" applyBorder="1" applyAlignment="1">
      <alignment horizontal="center"/>
    </xf>
    <xf numFmtId="0" fontId="5" fillId="32" borderId="48" xfId="0" applyNumberFormat="1" applyFont="1" applyFill="1" applyBorder="1" applyAlignment="1">
      <alignment horizontal="center"/>
    </xf>
    <xf numFmtId="0" fontId="5" fillId="32" borderId="11" xfId="0" applyFont="1" applyFill="1" applyBorder="1" applyAlignment="1" quotePrefix="1">
      <alignment horizontal="center" vertical="center"/>
    </xf>
    <xf numFmtId="0" fontId="5" fillId="33" borderId="46" xfId="0" applyFont="1" applyFill="1" applyBorder="1" applyAlignment="1" quotePrefix="1">
      <alignment horizontal="center" vertical="center"/>
    </xf>
    <xf numFmtId="0" fontId="5" fillId="33" borderId="41" xfId="0" applyFont="1" applyFill="1" applyBorder="1" applyAlignment="1" quotePrefix="1">
      <alignment horizontal="center" vertical="center"/>
    </xf>
    <xf numFmtId="0" fontId="3" fillId="33" borderId="41" xfId="0" applyFont="1" applyFill="1" applyBorder="1" applyAlignment="1" quotePrefix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48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18" fillId="33" borderId="41" xfId="0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1" fontId="8" fillId="4" borderId="10" xfId="0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5" fillId="0" borderId="19" xfId="0" applyFont="1" applyBorder="1" applyAlignment="1" quotePrefix="1">
      <alignment horizontal="center" vertical="center" wrapText="1"/>
    </xf>
    <xf numFmtId="0" fontId="5" fillId="33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5" fillId="34" borderId="13" xfId="0" applyFont="1" applyFill="1" applyBorder="1" applyAlignment="1" quotePrefix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3" borderId="13" xfId="0" applyFont="1" applyFill="1" applyBorder="1" applyAlignment="1" quotePrefix="1">
      <alignment horizontal="center"/>
    </xf>
    <xf numFmtId="0" fontId="5" fillId="0" borderId="13" xfId="0" applyFont="1" applyBorder="1" applyAlignment="1" quotePrefix="1">
      <alignment horizontal="center"/>
    </xf>
    <xf numFmtId="0" fontId="5" fillId="4" borderId="13" xfId="0" applyFont="1" applyFill="1" applyBorder="1" applyAlignment="1" quotePrefix="1">
      <alignment horizontal="center"/>
    </xf>
    <xf numFmtId="0" fontId="5" fillId="32" borderId="13" xfId="0" applyFont="1" applyFill="1" applyBorder="1" applyAlignment="1" quotePrefix="1">
      <alignment horizontal="center"/>
    </xf>
    <xf numFmtId="0" fontId="5" fillId="32" borderId="12" xfId="0" applyFont="1" applyFill="1" applyBorder="1" applyAlignment="1" quotePrefix="1">
      <alignment horizontal="center"/>
    </xf>
    <xf numFmtId="0" fontId="5" fillId="33" borderId="13" xfId="0" applyFont="1" applyFill="1" applyBorder="1" applyAlignment="1" quotePrefix="1">
      <alignment horizontal="center"/>
    </xf>
    <xf numFmtId="0" fontId="3" fillId="33" borderId="13" xfId="0" applyFont="1" applyFill="1" applyBorder="1" applyAlignment="1">
      <alignment/>
    </xf>
    <xf numFmtId="0" fontId="5" fillId="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37" borderId="10" xfId="0" applyFont="1" applyFill="1" applyBorder="1" applyAlignment="1" quotePrefix="1">
      <alignment horizontal="center"/>
    </xf>
    <xf numFmtId="0" fontId="5" fillId="3" borderId="10" xfId="0" applyFont="1" applyFill="1" applyBorder="1" applyAlignment="1" quotePrefix="1">
      <alignment horizontal="center" vertical="center"/>
    </xf>
    <xf numFmtId="1" fontId="5" fillId="4" borderId="10" xfId="0" applyNumberFormat="1" applyFont="1" applyFill="1" applyBorder="1" applyAlignment="1" quotePrefix="1">
      <alignment horizontal="center" vertical="center"/>
    </xf>
    <xf numFmtId="0" fontId="3" fillId="0" borderId="10" xfId="0" applyFont="1" applyBorder="1" applyAlignment="1">
      <alignment wrapText="1"/>
    </xf>
    <xf numFmtId="0" fontId="5" fillId="37" borderId="10" xfId="0" applyFont="1" applyFill="1" applyBorder="1" applyAlignment="1" quotePrefix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 quotePrefix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4" borderId="10" xfId="0" applyFont="1" applyFill="1" applyBorder="1" applyAlignment="1" quotePrefix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3" fillId="38" borderId="39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5" fillId="38" borderId="39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1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0" fillId="35" borderId="41" xfId="0" applyFont="1" applyFill="1" applyBorder="1" applyAlignment="1">
      <alignment/>
    </xf>
    <xf numFmtId="0" fontId="0" fillId="35" borderId="42" xfId="0" applyFont="1" applyFill="1" applyBorder="1" applyAlignment="1">
      <alignment/>
    </xf>
    <xf numFmtId="0" fontId="3" fillId="36" borderId="51" xfId="0" applyFont="1" applyFill="1" applyBorder="1" applyAlignment="1" quotePrefix="1">
      <alignment horizontal="center" vertical="center"/>
    </xf>
    <xf numFmtId="0" fontId="5" fillId="36" borderId="51" xfId="0" applyFont="1" applyFill="1" applyBorder="1" applyAlignment="1" quotePrefix="1">
      <alignment horizontal="center" vertical="center"/>
    </xf>
    <xf numFmtId="0" fontId="5" fillId="36" borderId="51" xfId="0" applyFont="1" applyFill="1" applyBorder="1" applyAlignment="1">
      <alignment horizontal="center" vertical="center"/>
    </xf>
    <xf numFmtId="0" fontId="3" fillId="36" borderId="51" xfId="0" applyFont="1" applyFill="1" applyBorder="1" applyAlignment="1">
      <alignment horizontal="center" vertical="center"/>
    </xf>
    <xf numFmtId="0" fontId="0" fillId="36" borderId="51" xfId="0" applyFont="1" applyFill="1" applyBorder="1" applyAlignment="1">
      <alignment horizontal="center" vertical="center"/>
    </xf>
    <xf numFmtId="0" fontId="3" fillId="0" borderId="41" xfId="0" applyFont="1" applyBorder="1" applyAlignment="1" quotePrefix="1">
      <alignment horizontal="center" vertical="center"/>
    </xf>
    <xf numFmtId="0" fontId="5" fillId="37" borderId="41" xfId="0" applyFont="1" applyFill="1" applyBorder="1" applyAlignment="1" quotePrefix="1">
      <alignment horizontal="center"/>
    </xf>
    <xf numFmtId="0" fontId="5" fillId="37" borderId="41" xfId="0" applyFont="1" applyFill="1" applyBorder="1" applyAlignment="1" quotePrefix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41" xfId="0" applyFont="1" applyFill="1" applyBorder="1" applyAlignment="1" quotePrefix="1">
      <alignment horizontal="center" vertical="center"/>
    </xf>
    <xf numFmtId="0" fontId="5" fillId="5" borderId="42" xfId="0" applyFont="1" applyFill="1" applyBorder="1" applyAlignment="1" quotePrefix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6" fillId="36" borderId="41" xfId="0" applyFont="1" applyFill="1" applyBorder="1" applyAlignment="1">
      <alignment horizontal="center" vertical="center"/>
    </xf>
    <xf numFmtId="0" fontId="3" fillId="36" borderId="11" xfId="0" applyFont="1" applyFill="1" applyBorder="1" applyAlignment="1" quotePrefix="1">
      <alignment horizontal="center" vertical="center"/>
    </xf>
    <xf numFmtId="0" fontId="5" fillId="36" borderId="11" xfId="0" applyFont="1" applyFill="1" applyBorder="1" applyAlignment="1" quotePrefix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5" fillId="4" borderId="41" xfId="0" applyFont="1" applyFill="1" applyBorder="1" applyAlignment="1" quotePrefix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5" fillId="32" borderId="42" xfId="0" applyFont="1" applyFill="1" applyBorder="1" applyAlignment="1" quotePrefix="1">
      <alignment horizontal="center" vertical="center"/>
    </xf>
    <xf numFmtId="0" fontId="5" fillId="32" borderId="42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18" fillId="32" borderId="42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3" fillId="32" borderId="51" xfId="0" applyFont="1" applyFill="1" applyBorder="1" applyAlignment="1">
      <alignment horizontal="center" vertical="center"/>
    </xf>
    <xf numFmtId="0" fontId="5" fillId="32" borderId="51" xfId="0" applyFont="1" applyFill="1" applyBorder="1" applyAlignment="1">
      <alignment horizontal="center" vertical="center"/>
    </xf>
    <xf numFmtId="0" fontId="5" fillId="32" borderId="51" xfId="0" applyFont="1" applyFill="1" applyBorder="1" applyAlignment="1" quotePrefix="1">
      <alignment horizontal="center" vertical="center"/>
    </xf>
    <xf numFmtId="0" fontId="0" fillId="32" borderId="51" xfId="0" applyFont="1" applyFill="1" applyBorder="1" applyAlignment="1">
      <alignment horizontal="center" vertical="center"/>
    </xf>
    <xf numFmtId="0" fontId="3" fillId="32" borderId="55" xfId="0" applyFont="1" applyFill="1" applyBorder="1" applyAlignment="1">
      <alignment horizontal="center" vertical="center"/>
    </xf>
    <xf numFmtId="0" fontId="5" fillId="32" borderId="56" xfId="0" applyFont="1" applyFill="1" applyBorder="1" applyAlignment="1">
      <alignment horizontal="center" vertical="center"/>
    </xf>
    <xf numFmtId="0" fontId="3" fillId="32" borderId="57" xfId="0" applyFont="1" applyFill="1" applyBorder="1" applyAlignment="1">
      <alignment horizontal="center" vertical="center"/>
    </xf>
    <xf numFmtId="0" fontId="5" fillId="32" borderId="58" xfId="0" applyFont="1" applyFill="1" applyBorder="1" applyAlignment="1" quotePrefix="1">
      <alignment horizontal="center"/>
    </xf>
    <xf numFmtId="0" fontId="3" fillId="32" borderId="51" xfId="0" applyFont="1" applyFill="1" applyBorder="1" applyAlignment="1" quotePrefix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5" fillId="0" borderId="48" xfId="0" applyFont="1" applyBorder="1" applyAlignment="1">
      <alignment horizontal="center" vertical="center"/>
    </xf>
    <xf numFmtId="1" fontId="5" fillId="36" borderId="29" xfId="0" applyNumberFormat="1" applyFont="1" applyFill="1" applyBorder="1" applyAlignment="1">
      <alignment horizontal="center"/>
    </xf>
    <xf numFmtId="1" fontId="5" fillId="36" borderId="59" xfId="0" applyNumberFormat="1" applyFont="1" applyFill="1" applyBorder="1" applyAlignment="1">
      <alignment horizontal="center"/>
    </xf>
    <xf numFmtId="0" fontId="5" fillId="36" borderId="33" xfId="0" applyFont="1" applyFill="1" applyBorder="1" applyAlignment="1" quotePrefix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3" fillId="0" borderId="61" xfId="0" applyFont="1" applyBorder="1" applyAlignment="1" quotePrefix="1">
      <alignment horizontal="center" vertical="center"/>
    </xf>
    <xf numFmtId="0" fontId="5" fillId="32" borderId="40" xfId="0" applyFont="1" applyFill="1" applyBorder="1" applyAlignment="1" quotePrefix="1">
      <alignment horizontal="center" vertical="center"/>
    </xf>
    <xf numFmtId="0" fontId="5" fillId="33" borderId="22" xfId="0" applyFont="1" applyFill="1" applyBorder="1" applyAlignment="1" quotePrefix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3" fillId="38" borderId="45" xfId="0" applyFont="1" applyFill="1" applyBorder="1" applyAlignment="1">
      <alignment horizontal="center" vertical="center" wrapText="1"/>
    </xf>
    <xf numFmtId="0" fontId="3" fillId="38" borderId="45" xfId="0" applyFont="1" applyFill="1" applyBorder="1" applyAlignment="1">
      <alignment horizontal="left" vertical="center" wrapText="1"/>
    </xf>
    <xf numFmtId="0" fontId="5" fillId="35" borderId="4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36" borderId="46" xfId="0" applyFont="1" applyFill="1" applyBorder="1" applyAlignment="1" quotePrefix="1">
      <alignment horizontal="center" vertical="center"/>
    </xf>
    <xf numFmtId="0" fontId="5" fillId="36" borderId="33" xfId="0" applyFont="1" applyFill="1" applyBorder="1" applyAlignment="1" quotePrefix="1">
      <alignment horizontal="center" vertical="center"/>
    </xf>
    <xf numFmtId="0" fontId="5" fillId="36" borderId="40" xfId="0" applyFont="1" applyFill="1" applyBorder="1" applyAlignment="1" quotePrefix="1">
      <alignment horizontal="center" vertical="center"/>
    </xf>
    <xf numFmtId="0" fontId="5" fillId="4" borderId="46" xfId="0" applyFont="1" applyFill="1" applyBorder="1" applyAlignment="1" quotePrefix="1">
      <alignment horizontal="center" vertical="center"/>
    </xf>
    <xf numFmtId="0" fontId="5" fillId="4" borderId="33" xfId="0" applyFont="1" applyFill="1" applyBorder="1" applyAlignment="1" quotePrefix="1">
      <alignment horizontal="center" vertical="center"/>
    </xf>
    <xf numFmtId="0" fontId="5" fillId="33" borderId="31" xfId="0" applyFont="1" applyFill="1" applyBorder="1" applyAlignment="1" quotePrefix="1">
      <alignment horizontal="center" vertical="center"/>
    </xf>
    <xf numFmtId="0" fontId="5" fillId="32" borderId="43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5" fillId="0" borderId="63" xfId="0" applyFont="1" applyBorder="1" applyAlignment="1" quotePrefix="1">
      <alignment horizontal="center"/>
    </xf>
    <xf numFmtId="0" fontId="6" fillId="0" borderId="56" xfId="0" applyFont="1" applyFill="1" applyBorder="1" applyAlignment="1">
      <alignment horizontal="center" vertical="center"/>
    </xf>
    <xf numFmtId="0" fontId="5" fillId="0" borderId="63" xfId="0" applyFont="1" applyBorder="1" applyAlignment="1" quotePrefix="1">
      <alignment horizontal="left" vertical="center" wrapText="1"/>
    </xf>
    <xf numFmtId="0" fontId="5" fillId="0" borderId="46" xfId="0" applyFont="1" applyBorder="1" applyAlignment="1" quotePrefix="1">
      <alignment horizontal="center"/>
    </xf>
    <xf numFmtId="0" fontId="5" fillId="0" borderId="33" xfId="0" applyFont="1" applyBorder="1" applyAlignment="1" quotePrefix="1">
      <alignment horizontal="center"/>
    </xf>
    <xf numFmtId="0" fontId="5" fillId="0" borderId="40" xfId="0" applyFont="1" applyBorder="1" applyAlignment="1" quotePrefix="1">
      <alignment horizontal="center"/>
    </xf>
    <xf numFmtId="0" fontId="5" fillId="3" borderId="33" xfId="0" applyFont="1" applyFill="1" applyBorder="1" applyAlignment="1" quotePrefix="1">
      <alignment horizontal="center" vertical="center"/>
    </xf>
    <xf numFmtId="0" fontId="5" fillId="0" borderId="33" xfId="0" applyFont="1" applyBorder="1" applyAlignment="1" quotePrefix="1">
      <alignment horizontal="center" vertical="center"/>
    </xf>
    <xf numFmtId="0" fontId="5" fillId="34" borderId="33" xfId="0" applyFont="1" applyFill="1" applyBorder="1" applyAlignment="1" quotePrefix="1">
      <alignment horizontal="center" vertical="center"/>
    </xf>
    <xf numFmtId="0" fontId="5" fillId="0" borderId="40" xfId="0" applyFont="1" applyBorder="1" applyAlignment="1" quotePrefix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18" fillId="32" borderId="41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6" borderId="57" xfId="0" applyFont="1" applyFill="1" applyBorder="1" applyAlignment="1" quotePrefix="1">
      <alignment horizontal="center"/>
    </xf>
    <xf numFmtId="0" fontId="0" fillId="36" borderId="55" xfId="0" applyFont="1" applyFill="1" applyBorder="1" applyAlignment="1">
      <alignment horizontal="center" vertical="center"/>
    </xf>
    <xf numFmtId="0" fontId="5" fillId="36" borderId="44" xfId="0" applyFont="1" applyFill="1" applyBorder="1" applyAlignment="1" quotePrefix="1">
      <alignment horizontal="center"/>
    </xf>
    <xf numFmtId="0" fontId="0" fillId="36" borderId="48" xfId="0" applyFont="1" applyFill="1" applyBorder="1" applyAlignment="1">
      <alignment horizontal="center" vertical="center"/>
    </xf>
    <xf numFmtId="0" fontId="3" fillId="32" borderId="11" xfId="0" applyFont="1" applyFill="1" applyBorder="1" applyAlignment="1" quotePrefix="1">
      <alignment horizontal="center" vertical="center"/>
    </xf>
    <xf numFmtId="0" fontId="5" fillId="32" borderId="39" xfId="0" applyFont="1" applyFill="1" applyBorder="1" applyAlignment="1">
      <alignment horizontal="center" vertical="center"/>
    </xf>
    <xf numFmtId="0" fontId="5" fillId="32" borderId="39" xfId="0" applyFont="1" applyFill="1" applyBorder="1" applyAlignment="1">
      <alignment horizontal="left" vertical="center" wrapText="1"/>
    </xf>
    <xf numFmtId="0" fontId="5" fillId="32" borderId="39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/>
    </xf>
    <xf numFmtId="0" fontId="3" fillId="32" borderId="39" xfId="0" applyFont="1" applyFill="1" applyBorder="1" applyAlignment="1">
      <alignment horizontal="left" vertical="center" wrapText="1"/>
    </xf>
    <xf numFmtId="0" fontId="3" fillId="32" borderId="45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3" fillId="32" borderId="45" xfId="0" applyFont="1" applyFill="1" applyBorder="1" applyAlignment="1">
      <alignment horizontal="left" vertical="center" wrapText="1"/>
    </xf>
    <xf numFmtId="0" fontId="5" fillId="32" borderId="63" xfId="0" applyFont="1" applyFill="1" applyBorder="1" applyAlignment="1">
      <alignment horizontal="center" vertical="center"/>
    </xf>
    <xf numFmtId="0" fontId="5" fillId="32" borderId="63" xfId="0" applyFont="1" applyFill="1" applyBorder="1" applyAlignment="1">
      <alignment horizontal="left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justify"/>
    </xf>
    <xf numFmtId="0" fontId="33" fillId="0" borderId="0" xfId="53" applyFont="1" applyAlignment="1">
      <alignment horizontal="center"/>
      <protection/>
    </xf>
    <xf numFmtId="0" fontId="34" fillId="0" borderId="0" xfId="53" applyFont="1" applyAlignment="1">
      <alignment horizontal="center"/>
      <protection/>
    </xf>
    <xf numFmtId="0" fontId="35" fillId="0" borderId="0" xfId="53" applyFont="1" applyAlignment="1">
      <alignment horizontal="center"/>
      <protection/>
    </xf>
    <xf numFmtId="0" fontId="36" fillId="0" borderId="0" xfId="53" applyFont="1" applyBorder="1" applyAlignment="1">
      <alignment horizontal="center"/>
      <protection/>
    </xf>
    <xf numFmtId="0" fontId="0" fillId="0" borderId="0" xfId="53">
      <alignment/>
      <protection/>
    </xf>
    <xf numFmtId="0" fontId="37" fillId="0" borderId="0" xfId="53" applyFont="1" applyAlignment="1">
      <alignment horizontal="center"/>
      <protection/>
    </xf>
    <xf numFmtId="0" fontId="38" fillId="0" borderId="0" xfId="53" applyFont="1" applyAlignment="1">
      <alignment horizontal="center"/>
      <protection/>
    </xf>
    <xf numFmtId="0" fontId="39" fillId="0" borderId="0" xfId="53" applyFont="1" applyBorder="1" applyAlignment="1">
      <alignment horizontal="center"/>
      <protection/>
    </xf>
    <xf numFmtId="0" fontId="39" fillId="0" borderId="0" xfId="53" applyFont="1" applyAlignment="1">
      <alignment horizontal="center"/>
      <protection/>
    </xf>
    <xf numFmtId="0" fontId="34" fillId="0" borderId="0" xfId="53" applyFont="1" applyAlignment="1">
      <alignment/>
      <protection/>
    </xf>
    <xf numFmtId="0" fontId="38" fillId="0" borderId="0" xfId="53" applyFont="1" applyAlignment="1">
      <alignment/>
      <protection/>
    </xf>
    <xf numFmtId="0" fontId="40" fillId="0" borderId="0" xfId="53" applyFont="1" applyAlignment="1">
      <alignment horizontal="center"/>
      <protection/>
    </xf>
    <xf numFmtId="0" fontId="35" fillId="0" borderId="0" xfId="53" applyFont="1" applyBorder="1" applyAlignment="1">
      <alignment horizontal="left"/>
      <protection/>
    </xf>
    <xf numFmtId="0" fontId="41" fillId="0" borderId="0" xfId="53" applyFont="1" applyAlignment="1">
      <alignment horizontal="center"/>
      <protection/>
    </xf>
    <xf numFmtId="0" fontId="42" fillId="0" borderId="0" xfId="53" applyFont="1" applyAlignment="1">
      <alignment horizontal="center"/>
      <protection/>
    </xf>
    <xf numFmtId="0" fontId="42" fillId="0" borderId="0" xfId="53" applyFont="1" applyBorder="1" applyAlignment="1">
      <alignment horizontal="center"/>
      <protection/>
    </xf>
    <xf numFmtId="0" fontId="42" fillId="0" borderId="0" xfId="53" applyFont="1" applyBorder="1" applyAlignment="1">
      <alignment horizontal="right"/>
      <protection/>
    </xf>
    <xf numFmtId="0" fontId="24" fillId="0" borderId="0" xfId="53" applyFont="1">
      <alignment/>
      <protection/>
    </xf>
    <xf numFmtId="0" fontId="39" fillId="0" borderId="0" xfId="53" applyFont="1" applyAlignment="1">
      <alignment horizontal="left"/>
      <protection/>
    </xf>
    <xf numFmtId="0" fontId="43" fillId="0" borderId="0" xfId="53" applyFont="1" applyBorder="1" applyAlignment="1">
      <alignment horizontal="left"/>
      <protection/>
    </xf>
    <xf numFmtId="0" fontId="44" fillId="0" borderId="0" xfId="53" applyFont="1" applyBorder="1" applyAlignment="1">
      <alignment horizontal="center"/>
      <protection/>
    </xf>
    <xf numFmtId="0" fontId="42" fillId="0" borderId="0" xfId="53" applyFont="1" applyBorder="1" applyAlignment="1">
      <alignment horizontal="center"/>
      <protection/>
    </xf>
    <xf numFmtId="0" fontId="42" fillId="0" borderId="0" xfId="53" applyFont="1" applyBorder="1" applyAlignment="1">
      <alignment horizontal="right"/>
      <protection/>
    </xf>
    <xf numFmtId="0" fontId="42" fillId="0" borderId="0" xfId="53" applyFont="1" applyBorder="1" applyAlignment="1">
      <alignment horizontal="left"/>
      <protection/>
    </xf>
    <xf numFmtId="0" fontId="34" fillId="0" borderId="0" xfId="53" applyFont="1" applyBorder="1" applyAlignment="1">
      <alignment horizontal="center"/>
      <protection/>
    </xf>
    <xf numFmtId="0" fontId="38" fillId="0" borderId="0" xfId="53" applyFont="1" applyBorder="1" applyAlignment="1">
      <alignment horizontal="center"/>
      <protection/>
    </xf>
    <xf numFmtId="0" fontId="42" fillId="0" borderId="0" xfId="53" applyFont="1" applyBorder="1" applyAlignment="1">
      <alignment/>
      <protection/>
    </xf>
    <xf numFmtId="0" fontId="44" fillId="0" borderId="0" xfId="53" applyFont="1" applyAlignment="1">
      <alignment horizontal="center"/>
      <protection/>
    </xf>
    <xf numFmtId="0" fontId="45" fillId="0" borderId="0" xfId="53" applyFont="1" applyAlignment="1">
      <alignment horizontal="center"/>
      <protection/>
    </xf>
    <xf numFmtId="0" fontId="46" fillId="0" borderId="0" xfId="53" applyFont="1" applyAlignment="1">
      <alignment horizontal="center"/>
      <protection/>
    </xf>
    <xf numFmtId="0" fontId="35" fillId="0" borderId="0" xfId="53" applyFont="1" applyBorder="1" applyAlignment="1">
      <alignment horizontal="center"/>
      <protection/>
    </xf>
    <xf numFmtId="0" fontId="47" fillId="0" borderId="0" xfId="53" applyFont="1" applyBorder="1" applyAlignment="1">
      <alignment horizontal="center"/>
      <protection/>
    </xf>
    <xf numFmtId="0" fontId="47" fillId="0" borderId="0" xfId="53" applyFont="1" applyBorder="1" applyAlignment="1">
      <alignment horizontal="right"/>
      <protection/>
    </xf>
    <xf numFmtId="0" fontId="48" fillId="0" borderId="0" xfId="53" applyFont="1" applyBorder="1" applyAlignment="1">
      <alignment horizontal="left"/>
      <protection/>
    </xf>
    <xf numFmtId="0" fontId="50" fillId="0" borderId="0" xfId="53" applyFont="1" applyAlignment="1">
      <alignment horizontal="left" vertical="top" wrapText="1"/>
      <protection/>
    </xf>
    <xf numFmtId="0" fontId="50" fillId="0" borderId="0" xfId="53" applyFont="1" applyBorder="1" applyAlignment="1">
      <alignment horizontal="left" vertical="top" wrapText="1"/>
      <protection/>
    </xf>
    <xf numFmtId="0" fontId="46" fillId="0" borderId="0" xfId="53" applyFont="1" applyAlignment="1">
      <alignment horizontal="left" vertical="top"/>
      <protection/>
    </xf>
    <xf numFmtId="0" fontId="0" fillId="0" borderId="0" xfId="53" applyAlignment="1">
      <alignment horizontal="left" vertical="top"/>
      <protection/>
    </xf>
    <xf numFmtId="0" fontId="48" fillId="0" borderId="0" xfId="53" applyFont="1" applyAlignment="1">
      <alignment horizontal="left" vertical="top"/>
      <protection/>
    </xf>
    <xf numFmtId="0" fontId="48" fillId="0" borderId="0" xfId="53" applyFont="1" applyAlignment="1">
      <alignment horizontal="left" vertical="top"/>
      <protection/>
    </xf>
    <xf numFmtId="0" fontId="39" fillId="0" borderId="0" xfId="53" applyFont="1" applyAlignment="1">
      <alignment horizontal="right"/>
      <protection/>
    </xf>
    <xf numFmtId="0" fontId="48" fillId="0" borderId="0" xfId="53" applyFont="1" applyAlignment="1">
      <alignment horizontal="left" vertical="top" wrapText="1"/>
      <protection/>
    </xf>
    <xf numFmtId="0" fontId="5" fillId="0" borderId="0" xfId="53" applyFont="1" applyAlignment="1">
      <alignment horizontal="left"/>
      <protection/>
    </xf>
    <xf numFmtId="0" fontId="51" fillId="0" borderId="0" xfId="53" applyFont="1" applyAlignment="1">
      <alignment horizontal="left" vertical="top"/>
      <protection/>
    </xf>
    <xf numFmtId="0" fontId="21" fillId="0" borderId="0" xfId="53" applyFont="1" applyAlignment="1">
      <alignment horizontal="right" vertical="top"/>
      <protection/>
    </xf>
    <xf numFmtId="0" fontId="22" fillId="0" borderId="0" xfId="53" applyFont="1" applyAlignment="1">
      <alignment horizontal="left" vertical="top"/>
      <protection/>
    </xf>
    <xf numFmtId="0" fontId="50" fillId="0" borderId="0" xfId="53" applyFont="1" applyAlignment="1">
      <alignment vertical="top" wrapText="1"/>
      <protection/>
    </xf>
    <xf numFmtId="0" fontId="51" fillId="0" borderId="0" xfId="53" applyFont="1" applyAlignment="1">
      <alignment horizontal="left" vertical="top" wrapText="1"/>
      <protection/>
    </xf>
    <xf numFmtId="0" fontId="51" fillId="0" borderId="0" xfId="53" applyFont="1" applyAlignment="1">
      <alignment horizontal="left"/>
      <protection/>
    </xf>
    <xf numFmtId="0" fontId="52" fillId="0" borderId="0" xfId="53" applyFont="1" applyAlignment="1">
      <alignment horizontal="right"/>
      <protection/>
    </xf>
    <xf numFmtId="0" fontId="22" fillId="0" borderId="0" xfId="53" applyFont="1" applyAlignment="1">
      <alignment horizontal="left"/>
      <protection/>
    </xf>
    <xf numFmtId="0" fontId="21" fillId="0" borderId="0" xfId="53" applyFont="1" applyAlignment="1">
      <alignment horizontal="right"/>
      <protection/>
    </xf>
    <xf numFmtId="0" fontId="53" fillId="0" borderId="0" xfId="53" applyFont="1" applyAlignment="1">
      <alignment horizontal="left"/>
      <protection/>
    </xf>
    <xf numFmtId="0" fontId="54" fillId="0" borderId="0" xfId="53" applyFont="1" applyAlignment="1">
      <alignment horizontal="center"/>
      <protection/>
    </xf>
    <xf numFmtId="0" fontId="55" fillId="0" borderId="0" xfId="53" applyFont="1" applyAlignment="1">
      <alignment horizontal="left"/>
      <protection/>
    </xf>
    <xf numFmtId="0" fontId="34" fillId="0" borderId="0" xfId="53" applyFont="1" applyAlignment="1">
      <alignment horizontal="left"/>
      <protection/>
    </xf>
    <xf numFmtId="0" fontId="37" fillId="0" borderId="0" xfId="53" applyFont="1" applyBorder="1" applyAlignment="1">
      <alignment horizontal="center"/>
      <protection/>
    </xf>
    <xf numFmtId="0" fontId="0" fillId="0" borderId="0" xfId="53" applyBorder="1">
      <alignment/>
      <protection/>
    </xf>
    <xf numFmtId="0" fontId="35" fillId="0" borderId="0" xfId="53" applyFont="1" applyBorder="1" applyAlignment="1">
      <alignment horizontal="center" vertical="center"/>
      <protection/>
    </xf>
    <xf numFmtId="0" fontId="35" fillId="0" borderId="0" xfId="53" applyFont="1" applyBorder="1" applyAlignment="1">
      <alignment horizontal="center" vertical="top"/>
      <protection/>
    </xf>
    <xf numFmtId="186" fontId="57" fillId="0" borderId="0" xfId="53" applyNumberFormat="1" applyFont="1" applyBorder="1" applyAlignment="1">
      <alignment horizontal="center" vertical="center"/>
      <protection/>
    </xf>
    <xf numFmtId="0" fontId="34" fillId="0" borderId="0" xfId="53" applyFont="1" applyBorder="1" applyAlignment="1">
      <alignment horizontal="center" vertical="center" wrapText="1"/>
      <protection/>
    </xf>
    <xf numFmtId="186" fontId="58" fillId="0" borderId="0" xfId="53" applyNumberFormat="1" applyFont="1" applyBorder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47" fillId="0" borderId="0" xfId="53" applyFont="1" applyBorder="1" applyAlignment="1">
      <alignment horizontal="center" vertical="center"/>
      <protection/>
    </xf>
    <xf numFmtId="0" fontId="47" fillId="0" borderId="0" xfId="53" applyFont="1" applyBorder="1" applyAlignment="1">
      <alignment horizontal="center" vertical="center" wrapText="1"/>
      <protection/>
    </xf>
    <xf numFmtId="0" fontId="34" fillId="0" borderId="0" xfId="53" applyFont="1" applyBorder="1" applyAlignment="1">
      <alignment horizontal="center" vertical="center" wrapText="1"/>
      <protection/>
    </xf>
    <xf numFmtId="0" fontId="0" fillId="0" borderId="0" xfId="53" applyBorder="1" applyAlignment="1">
      <alignment horizontal="center" vertical="center" wrapText="1"/>
      <protection/>
    </xf>
    <xf numFmtId="0" fontId="35" fillId="0" borderId="0" xfId="53" applyFont="1" applyBorder="1" applyAlignment="1">
      <alignment horizontal="center" vertical="center" wrapText="1"/>
      <protection/>
    </xf>
    <xf numFmtId="0" fontId="34" fillId="0" borderId="0" xfId="53" applyFont="1" applyBorder="1" applyAlignment="1">
      <alignment vertical="center" wrapText="1"/>
      <protection/>
    </xf>
    <xf numFmtId="0" fontId="59" fillId="0" borderId="0" xfId="53" applyFont="1" applyBorder="1" applyAlignment="1">
      <alignment horizontal="center" vertical="center"/>
      <protection/>
    </xf>
    <xf numFmtId="0" fontId="37" fillId="0" borderId="0" xfId="53" applyFont="1" applyBorder="1" applyAlignment="1">
      <alignment horizontal="center" vertical="center" wrapText="1"/>
      <protection/>
    </xf>
    <xf numFmtId="0" fontId="0" fillId="0" borderId="0" xfId="53" applyFont="1" applyBorder="1">
      <alignment/>
      <protection/>
    </xf>
    <xf numFmtId="0" fontId="56" fillId="0" borderId="0" xfId="53" applyFont="1" applyBorder="1" applyAlignment="1">
      <alignment horizontal="center" vertical="center"/>
      <protection/>
    </xf>
    <xf numFmtId="0" fontId="35" fillId="0" borderId="0" xfId="53" applyFont="1" applyBorder="1" applyAlignment="1">
      <alignment horizontal="center" vertical="top" wrapText="1"/>
      <protection/>
    </xf>
    <xf numFmtId="0" fontId="62" fillId="0" borderId="0" xfId="53" applyFont="1" applyBorder="1" applyAlignment="1">
      <alignment horizontal="center" vertical="center"/>
      <protection/>
    </xf>
    <xf numFmtId="0" fontId="62" fillId="0" borderId="0" xfId="53" applyFont="1" applyBorder="1" applyAlignment="1">
      <alignment horizontal="center" vertical="center" wrapText="1"/>
      <protection/>
    </xf>
    <xf numFmtId="0" fontId="29" fillId="0" borderId="0" xfId="53" applyFont="1" applyBorder="1" applyAlignment="1">
      <alignment horizontal="center" vertical="center" wrapText="1"/>
      <protection/>
    </xf>
    <xf numFmtId="0" fontId="63" fillId="0" borderId="0" xfId="53" applyFont="1" applyBorder="1" applyAlignment="1">
      <alignment horizontal="center" vertical="center"/>
      <protection/>
    </xf>
    <xf numFmtId="0" fontId="0" fillId="0" borderId="0" xfId="53" applyBorder="1" applyAlignment="1">
      <alignment horizontal="center"/>
      <protection/>
    </xf>
    <xf numFmtId="0" fontId="64" fillId="0" borderId="0" xfId="53" applyFont="1" applyBorder="1" applyAlignment="1">
      <alignment horizontal="center" vertical="center"/>
      <protection/>
    </xf>
    <xf numFmtId="0" fontId="60" fillId="0" borderId="0" xfId="53" applyFont="1" applyBorder="1" applyAlignment="1">
      <alignment horizontal="center"/>
      <protection/>
    </xf>
    <xf numFmtId="0" fontId="65" fillId="0" borderId="0" xfId="53" applyFont="1" applyBorder="1" applyAlignment="1">
      <alignment horizontal="center" vertical="center"/>
      <protection/>
    </xf>
    <xf numFmtId="0" fontId="66" fillId="0" borderId="0" xfId="53" applyFont="1" applyBorder="1" applyAlignment="1">
      <alignment horizontal="center" vertical="center" wrapText="1"/>
      <protection/>
    </xf>
    <xf numFmtId="0" fontId="60" fillId="0" borderId="0" xfId="53" applyFont="1" applyBorder="1" applyAlignment="1">
      <alignment horizontal="center" wrapText="1"/>
      <protection/>
    </xf>
    <xf numFmtId="0" fontId="37" fillId="0" borderId="0" xfId="53" applyFont="1" applyBorder="1" applyAlignment="1">
      <alignment horizontal="center" wrapText="1"/>
      <protection/>
    </xf>
    <xf numFmtId="0" fontId="64" fillId="0" borderId="0" xfId="53" applyFont="1" applyBorder="1" applyAlignment="1">
      <alignment horizontal="center" vertical="center" wrapText="1"/>
      <protection/>
    </xf>
    <xf numFmtId="0" fontId="63" fillId="0" borderId="0" xfId="53" applyFont="1" applyBorder="1" applyAlignment="1">
      <alignment horizontal="center" vertical="center" wrapText="1"/>
      <protection/>
    </xf>
    <xf numFmtId="0" fontId="67" fillId="0" borderId="0" xfId="53" applyFont="1" applyBorder="1" applyAlignment="1">
      <alignment horizontal="center" vertical="center" wrapText="1"/>
      <protection/>
    </xf>
    <xf numFmtId="0" fontId="35" fillId="0" borderId="0" xfId="53" applyFont="1" applyBorder="1" applyAlignment="1">
      <alignment horizontal="center" wrapText="1"/>
      <protection/>
    </xf>
    <xf numFmtId="0" fontId="35" fillId="0" borderId="0" xfId="53" applyFont="1" applyFill="1" applyBorder="1" applyAlignment="1">
      <alignment horizontal="center"/>
      <protection/>
    </xf>
    <xf numFmtId="0" fontId="35" fillId="0" borderId="0" xfId="53" applyFont="1" applyFill="1" applyAlignment="1">
      <alignment horizontal="center"/>
      <protection/>
    </xf>
    <xf numFmtId="0" fontId="37" fillId="0" borderId="0" xfId="53" applyFont="1" applyFill="1" applyAlignment="1">
      <alignment horizontal="center"/>
      <protection/>
    </xf>
    <xf numFmtId="186" fontId="68" fillId="0" borderId="0" xfId="53" applyNumberFormat="1" applyFont="1" applyFill="1" applyAlignment="1">
      <alignment horizontal="center"/>
      <protection/>
    </xf>
    <xf numFmtId="0" fontId="0" fillId="0" borderId="0" xfId="53" applyFill="1">
      <alignment/>
      <protection/>
    </xf>
    <xf numFmtId="0" fontId="35" fillId="0" borderId="0" xfId="53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0" fontId="12" fillId="0" borderId="4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 quotePrefix="1">
      <alignment horizontal="center" vertical="center"/>
    </xf>
    <xf numFmtId="0" fontId="12" fillId="0" borderId="43" xfId="0" applyFont="1" applyFill="1" applyBorder="1" applyAlignment="1" quotePrefix="1">
      <alignment horizontal="center" vertical="center"/>
    </xf>
    <xf numFmtId="0" fontId="14" fillId="0" borderId="41" xfId="0" applyFont="1" applyFill="1" applyBorder="1" applyAlignment="1">
      <alignment/>
    </xf>
    <xf numFmtId="0" fontId="14" fillId="0" borderId="41" xfId="0" applyFont="1" applyFill="1" applyBorder="1" applyAlignment="1">
      <alignment horizontal="center" vertical="center"/>
    </xf>
    <xf numFmtId="0" fontId="12" fillId="0" borderId="25" xfId="0" applyFont="1" applyFill="1" applyBorder="1" applyAlignment="1" quotePrefix="1">
      <alignment horizontal="center" vertical="center"/>
    </xf>
    <xf numFmtId="0" fontId="23" fillId="0" borderId="25" xfId="0" applyFont="1" applyFill="1" applyBorder="1" applyAlignment="1">
      <alignment horizontal="centerContinuous" vertical="center" wrapText="1"/>
    </xf>
    <xf numFmtId="0" fontId="21" fillId="0" borderId="41" xfId="0" applyFont="1" applyFill="1" applyBorder="1" applyAlignment="1">
      <alignment horizontal="center" vertical="top" wrapText="1"/>
    </xf>
    <xf numFmtId="0" fontId="14" fillId="0" borderId="41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vertical="center"/>
    </xf>
    <xf numFmtId="0" fontId="14" fillId="0" borderId="41" xfId="0" applyFont="1" applyFill="1" applyBorder="1" applyAlignment="1">
      <alignment/>
    </xf>
    <xf numFmtId="0" fontId="14" fillId="0" borderId="4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2" fillId="0" borderId="66" xfId="0" applyFont="1" applyFill="1" applyBorder="1" applyAlignment="1" quotePrefix="1">
      <alignment horizontal="center" vertical="center"/>
    </xf>
    <xf numFmtId="0" fontId="12" fillId="0" borderId="25" xfId="0" applyFont="1" applyFill="1" applyBorder="1" applyAlignment="1" quotePrefix="1">
      <alignment horizontal="center" vertical="center" wrapText="1"/>
    </xf>
    <xf numFmtId="0" fontId="12" fillId="0" borderId="67" xfId="0" applyFont="1" applyFill="1" applyBorder="1" applyAlignment="1" quotePrefix="1">
      <alignment horizontal="center" vertical="center" wrapText="1"/>
    </xf>
    <xf numFmtId="0" fontId="12" fillId="0" borderId="68" xfId="0" applyFont="1" applyFill="1" applyBorder="1" applyAlignment="1" quotePrefix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top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68" fillId="0" borderId="63" xfId="0" applyFont="1" applyFill="1" applyBorder="1" applyAlignment="1">
      <alignment horizontal="center" vertical="center"/>
    </xf>
    <xf numFmtId="0" fontId="68" fillId="0" borderId="39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68" fillId="0" borderId="39" xfId="0" applyFont="1" applyFill="1" applyBorder="1" applyAlignment="1">
      <alignment/>
    </xf>
    <xf numFmtId="1" fontId="26" fillId="0" borderId="39" xfId="0" applyNumberFormat="1" applyFont="1" applyFill="1" applyBorder="1" applyAlignment="1">
      <alignment horizontal="left" vertical="center" wrapText="1"/>
    </xf>
    <xf numFmtId="1" fontId="26" fillId="0" borderId="39" xfId="0" applyNumberFormat="1" applyFont="1" applyFill="1" applyBorder="1" applyAlignment="1">
      <alignment wrapText="1"/>
    </xf>
    <xf numFmtId="1" fontId="26" fillId="0" borderId="39" xfId="0" applyNumberFormat="1" applyFont="1" applyFill="1" applyBorder="1" applyAlignment="1">
      <alignment horizontal="left" vertical="top" wrapText="1"/>
    </xf>
    <xf numFmtId="0" fontId="6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4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70" fillId="0" borderId="41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42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72" fillId="0" borderId="39" xfId="0" applyFont="1" applyFill="1" applyBorder="1" applyAlignment="1">
      <alignment horizontal="left" vertical="center" wrapText="1"/>
    </xf>
    <xf numFmtId="0" fontId="71" fillId="0" borderId="0" xfId="0" applyFont="1" applyFill="1" applyAlignment="1">
      <alignment/>
    </xf>
    <xf numFmtId="1" fontId="72" fillId="0" borderId="39" xfId="0" applyNumberFormat="1" applyFont="1" applyFill="1" applyBorder="1" applyAlignment="1">
      <alignment horizontal="left" vertical="center" wrapText="1"/>
    </xf>
    <xf numFmtId="0" fontId="23" fillId="0" borderId="41" xfId="0" applyFont="1" applyFill="1" applyBorder="1" applyAlignment="1">
      <alignment horizontal="center" vertical="top" wrapText="1"/>
    </xf>
    <xf numFmtId="1" fontId="72" fillId="0" borderId="39" xfId="0" applyNumberFormat="1" applyFont="1" applyFill="1" applyBorder="1" applyAlignment="1">
      <alignment horizontal="left" vertical="top" wrapText="1"/>
    </xf>
    <xf numFmtId="0" fontId="12" fillId="0" borderId="48" xfId="0" applyFont="1" applyFill="1" applyBorder="1" applyAlignment="1" quotePrefix="1">
      <alignment horizontal="center" vertical="center"/>
    </xf>
    <xf numFmtId="0" fontId="11" fillId="0" borderId="10" xfId="0" applyFont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12" fillId="39" borderId="0" xfId="0" applyFont="1" applyFill="1" applyAlignment="1">
      <alignment/>
    </xf>
    <xf numFmtId="0" fontId="12" fillId="39" borderId="41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left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12" fillId="39" borderId="11" xfId="0" applyFont="1" applyFill="1" applyBorder="1" applyAlignment="1">
      <alignment horizontal="center" vertical="center" wrapText="1"/>
    </xf>
    <xf numFmtId="0" fontId="12" fillId="39" borderId="42" xfId="0" applyFont="1" applyFill="1" applyBorder="1" applyAlignment="1">
      <alignment horizontal="center" vertical="center" wrapText="1"/>
    </xf>
    <xf numFmtId="1" fontId="26" fillId="39" borderId="39" xfId="0" applyNumberFormat="1" applyFont="1" applyFill="1" applyBorder="1" applyAlignment="1">
      <alignment horizontal="left" vertical="top" wrapText="1"/>
    </xf>
    <xf numFmtId="0" fontId="14" fillId="39" borderId="0" xfId="0" applyFont="1" applyFill="1" applyAlignment="1">
      <alignment/>
    </xf>
    <xf numFmtId="0" fontId="12" fillId="39" borderId="41" xfId="0" applyFont="1" applyFill="1" applyBorder="1" applyAlignment="1">
      <alignment horizontal="center" vertical="top" wrapText="1"/>
    </xf>
    <xf numFmtId="0" fontId="12" fillId="39" borderId="10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left" indent="1"/>
    </xf>
    <xf numFmtId="0" fontId="12" fillId="0" borderId="46" xfId="0" applyFont="1" applyFill="1" applyBorder="1" applyAlignment="1">
      <alignment horizontal="center"/>
    </xf>
    <xf numFmtId="0" fontId="14" fillId="0" borderId="4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2" fillId="39" borderId="47" xfId="0" applyFont="1" applyFill="1" applyBorder="1" applyAlignment="1">
      <alignment horizontal="center" vertical="center" wrapText="1"/>
    </xf>
    <xf numFmtId="0" fontId="12" fillId="39" borderId="17" xfId="0" applyFont="1" applyFill="1" applyBorder="1" applyAlignment="1">
      <alignment horizontal="left" vertical="center" wrapText="1"/>
    </xf>
    <xf numFmtId="0" fontId="12" fillId="39" borderId="17" xfId="0" applyFont="1" applyFill="1" applyBorder="1" applyAlignment="1">
      <alignment horizontal="center" vertical="center" wrapText="1"/>
    </xf>
    <xf numFmtId="0" fontId="12" fillId="39" borderId="48" xfId="0" applyFont="1" applyFill="1" applyBorder="1" applyAlignment="1">
      <alignment horizontal="center" vertical="center" wrapText="1"/>
    </xf>
    <xf numFmtId="0" fontId="12" fillId="39" borderId="43" xfId="0" applyFont="1" applyFill="1" applyBorder="1" applyAlignment="1">
      <alignment horizontal="center" vertical="center" wrapText="1"/>
    </xf>
    <xf numFmtId="0" fontId="26" fillId="39" borderId="45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7" fillId="40" borderId="41" xfId="0" applyNumberFormat="1" applyFont="1" applyFill="1" applyBorder="1" applyAlignment="1">
      <alignment horizontal="center" textRotation="90"/>
    </xf>
    <xf numFmtId="1" fontId="27" fillId="40" borderId="10" xfId="0" applyNumberFormat="1" applyFont="1" applyFill="1" applyBorder="1" applyAlignment="1">
      <alignment horizontal="center" textRotation="90"/>
    </xf>
    <xf numFmtId="1" fontId="27" fillId="40" borderId="11" xfId="0" applyNumberFormat="1" applyFont="1" applyFill="1" applyBorder="1" applyAlignment="1">
      <alignment horizontal="center" textRotation="90"/>
    </xf>
    <xf numFmtId="0" fontId="12" fillId="40" borderId="47" xfId="0" applyFont="1" applyFill="1" applyBorder="1" applyAlignment="1" quotePrefix="1">
      <alignment horizontal="center" vertical="center" wrapText="1"/>
    </xf>
    <xf numFmtId="0" fontId="12" fillId="40" borderId="17" xfId="0" applyFont="1" applyFill="1" applyBorder="1" applyAlignment="1" quotePrefix="1">
      <alignment horizontal="center" vertical="center"/>
    </xf>
    <xf numFmtId="0" fontId="12" fillId="40" borderId="17" xfId="0" applyFont="1" applyFill="1" applyBorder="1" applyAlignment="1" quotePrefix="1">
      <alignment horizontal="center" vertical="center" wrapText="1"/>
    </xf>
    <xf numFmtId="0" fontId="12" fillId="40" borderId="48" xfId="0" applyFont="1" applyFill="1" applyBorder="1" applyAlignment="1" quotePrefix="1">
      <alignment horizontal="center" vertical="center"/>
    </xf>
    <xf numFmtId="0" fontId="21" fillId="40" borderId="57" xfId="0" applyFont="1" applyFill="1" applyBorder="1" applyAlignment="1">
      <alignment horizontal="center" vertical="center"/>
    </xf>
    <xf numFmtId="0" fontId="21" fillId="40" borderId="33" xfId="0" applyFont="1" applyFill="1" applyBorder="1" applyAlignment="1">
      <alignment horizontal="center" vertical="center"/>
    </xf>
    <xf numFmtId="0" fontId="21" fillId="40" borderId="44" xfId="0" applyFont="1" applyFill="1" applyBorder="1" applyAlignment="1">
      <alignment horizontal="center" vertical="center"/>
    </xf>
    <xf numFmtId="0" fontId="21" fillId="40" borderId="51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12" fillId="40" borderId="51" xfId="0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 horizontal="center" vertical="center"/>
    </xf>
    <xf numFmtId="0" fontId="12" fillId="40" borderId="11" xfId="0" applyFont="1" applyFill="1" applyBorder="1" applyAlignment="1">
      <alignment horizontal="center" vertical="center"/>
    </xf>
    <xf numFmtId="0" fontId="12" fillId="40" borderId="41" xfId="0" applyFont="1" applyFill="1" applyBorder="1" applyAlignment="1">
      <alignment horizontal="center" vertical="center"/>
    </xf>
    <xf numFmtId="0" fontId="12" fillId="40" borderId="42" xfId="0" applyFont="1" applyFill="1" applyBorder="1" applyAlignment="1">
      <alignment horizontal="center" vertical="center"/>
    </xf>
    <xf numFmtId="0" fontId="12" fillId="40" borderId="51" xfId="0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horizontal="center" vertical="center" wrapText="1"/>
    </xf>
    <xf numFmtId="0" fontId="12" fillId="40" borderId="11" xfId="0" applyFont="1" applyFill="1" applyBorder="1" applyAlignment="1">
      <alignment horizontal="center" vertical="center" wrapText="1"/>
    </xf>
    <xf numFmtId="0" fontId="21" fillId="40" borderId="51" xfId="0" applyFont="1" applyFill="1" applyBorder="1" applyAlignment="1">
      <alignment horizontal="center" vertical="center" wrapText="1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 wrapText="1"/>
    </xf>
    <xf numFmtId="0" fontId="23" fillId="40" borderId="51" xfId="0" applyFont="1" applyFill="1" applyBorder="1" applyAlignment="1">
      <alignment horizontal="center" vertical="center" wrapText="1"/>
    </xf>
    <xf numFmtId="0" fontId="23" fillId="40" borderId="10" xfId="0" applyFont="1" applyFill="1" applyBorder="1" applyAlignment="1">
      <alignment horizontal="center" vertical="center" wrapText="1"/>
    </xf>
    <xf numFmtId="0" fontId="23" fillId="40" borderId="11" xfId="0" applyFont="1" applyFill="1" applyBorder="1" applyAlignment="1">
      <alignment horizontal="center" vertical="center" wrapText="1"/>
    </xf>
    <xf numFmtId="0" fontId="12" fillId="40" borderId="55" xfId="0" applyFont="1" applyFill="1" applyBorder="1" applyAlignment="1">
      <alignment horizontal="center" vertical="center" wrapText="1"/>
    </xf>
    <xf numFmtId="0" fontId="12" fillId="40" borderId="17" xfId="0" applyFont="1" applyFill="1" applyBorder="1" applyAlignment="1">
      <alignment horizontal="center" vertical="center" wrapText="1"/>
    </xf>
    <xf numFmtId="0" fontId="12" fillId="40" borderId="48" xfId="0" applyFont="1" applyFill="1" applyBorder="1" applyAlignment="1">
      <alignment horizontal="center" vertical="center" wrapText="1"/>
    </xf>
    <xf numFmtId="0" fontId="21" fillId="40" borderId="57" xfId="0" applyFont="1" applyFill="1" applyBorder="1" applyAlignment="1">
      <alignment horizontal="center" vertical="center" wrapText="1"/>
    </xf>
    <xf numFmtId="0" fontId="21" fillId="40" borderId="33" xfId="0" applyFont="1" applyFill="1" applyBorder="1" applyAlignment="1">
      <alignment horizontal="center" vertical="center" wrapText="1"/>
    </xf>
    <xf numFmtId="0" fontId="21" fillId="40" borderId="44" xfId="0" applyFont="1" applyFill="1" applyBorder="1" applyAlignment="1">
      <alignment horizontal="center" vertical="center" wrapText="1"/>
    </xf>
    <xf numFmtId="0" fontId="3" fillId="40" borderId="51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12" fillId="40" borderId="55" xfId="0" applyFont="1" applyFill="1" applyBorder="1" applyAlignment="1">
      <alignment horizontal="center" vertical="center"/>
    </xf>
    <xf numFmtId="0" fontId="12" fillId="40" borderId="17" xfId="0" applyFont="1" applyFill="1" applyBorder="1" applyAlignment="1">
      <alignment horizontal="center" vertical="center"/>
    </xf>
    <xf numFmtId="0" fontId="12" fillId="40" borderId="48" xfId="0" applyFont="1" applyFill="1" applyBorder="1" applyAlignment="1">
      <alignment horizontal="center" vertical="center"/>
    </xf>
    <xf numFmtId="0" fontId="14" fillId="40" borderId="47" xfId="0" applyFont="1" applyFill="1" applyBorder="1" applyAlignment="1">
      <alignment horizontal="center" vertical="center"/>
    </xf>
    <xf numFmtId="0" fontId="14" fillId="40" borderId="17" xfId="0" applyFont="1" applyFill="1" applyBorder="1" applyAlignment="1">
      <alignment horizontal="center" vertical="center"/>
    </xf>
    <xf numFmtId="0" fontId="14" fillId="40" borderId="43" xfId="0" applyFont="1" applyFill="1" applyBorder="1" applyAlignment="1">
      <alignment horizontal="center" vertical="center"/>
    </xf>
    <xf numFmtId="0" fontId="14" fillId="40" borderId="0" xfId="0" applyFont="1" applyFill="1" applyAlignment="1">
      <alignment/>
    </xf>
    <xf numFmtId="0" fontId="20" fillId="40" borderId="0" xfId="0" applyFont="1" applyFill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12" fillId="40" borderId="25" xfId="0" applyFont="1" applyFill="1" applyBorder="1" applyAlignment="1">
      <alignment/>
    </xf>
    <xf numFmtId="0" fontId="14" fillId="40" borderId="25" xfId="0" applyFont="1" applyFill="1" applyBorder="1" applyAlignment="1">
      <alignment/>
    </xf>
    <xf numFmtId="1" fontId="27" fillId="40" borderId="42" xfId="0" applyNumberFormat="1" applyFont="1" applyFill="1" applyBorder="1" applyAlignment="1">
      <alignment horizontal="center" textRotation="90" wrapText="1"/>
    </xf>
    <xf numFmtId="1" fontId="27" fillId="40" borderId="51" xfId="0" applyNumberFormat="1" applyFont="1" applyFill="1" applyBorder="1" applyAlignment="1">
      <alignment horizontal="center" textRotation="90"/>
    </xf>
    <xf numFmtId="1" fontId="27" fillId="40" borderId="10" xfId="0" applyNumberFormat="1" applyFont="1" applyFill="1" applyBorder="1" applyAlignment="1">
      <alignment horizontal="center" textRotation="90" wrapText="1"/>
    </xf>
    <xf numFmtId="0" fontId="12" fillId="40" borderId="43" xfId="0" applyFont="1" applyFill="1" applyBorder="1" applyAlignment="1" quotePrefix="1">
      <alignment horizontal="center" vertical="center" wrapText="1"/>
    </xf>
    <xf numFmtId="0" fontId="12" fillId="40" borderId="55" xfId="0" applyFont="1" applyFill="1" applyBorder="1" applyAlignment="1" quotePrefix="1">
      <alignment horizontal="center" vertical="center"/>
    </xf>
    <xf numFmtId="0" fontId="21" fillId="40" borderId="46" xfId="0" applyFont="1" applyFill="1" applyBorder="1" applyAlignment="1">
      <alignment horizontal="center" vertical="center"/>
    </xf>
    <xf numFmtId="0" fontId="21" fillId="40" borderId="40" xfId="0" applyFont="1" applyFill="1" applyBorder="1" applyAlignment="1">
      <alignment horizontal="center" vertical="center"/>
    </xf>
    <xf numFmtId="0" fontId="21" fillId="40" borderId="41" xfId="0" applyFont="1" applyFill="1" applyBorder="1" applyAlignment="1">
      <alignment horizontal="center" vertical="center"/>
    </xf>
    <xf numFmtId="0" fontId="21" fillId="40" borderId="42" xfId="0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/>
    </xf>
    <xf numFmtId="0" fontId="15" fillId="40" borderId="10" xfId="0" applyFont="1" applyFill="1" applyBorder="1" applyAlignment="1">
      <alignment horizontal="center" vertical="center"/>
    </xf>
    <xf numFmtId="0" fontId="15" fillId="40" borderId="10" xfId="0" applyFont="1" applyFill="1" applyBorder="1" applyAlignment="1">
      <alignment/>
    </xf>
    <xf numFmtId="0" fontId="12" fillId="40" borderId="41" xfId="0" applyFont="1" applyFill="1" applyBorder="1" applyAlignment="1">
      <alignment horizontal="center" vertical="center" wrapText="1"/>
    </xf>
    <xf numFmtId="0" fontId="12" fillId="40" borderId="42" xfId="0" applyFont="1" applyFill="1" applyBorder="1" applyAlignment="1" quotePrefix="1">
      <alignment horizontal="center" vertical="center"/>
    </xf>
    <xf numFmtId="0" fontId="12" fillId="40" borderId="51" xfId="0" applyFont="1" applyFill="1" applyBorder="1" applyAlignment="1" quotePrefix="1">
      <alignment horizontal="center" vertical="center"/>
    </xf>
    <xf numFmtId="0" fontId="12" fillId="40" borderId="10" xfId="0" applyFont="1" applyFill="1" applyBorder="1" applyAlignment="1" quotePrefix="1">
      <alignment horizontal="center" vertical="center"/>
    </xf>
    <xf numFmtId="0" fontId="23" fillId="40" borderId="10" xfId="0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/>
    </xf>
    <xf numFmtId="0" fontId="12" fillId="40" borderId="42" xfId="0" applyFont="1" applyFill="1" applyBorder="1" applyAlignment="1">
      <alignment horizontal="center" vertical="center" wrapText="1"/>
    </xf>
    <xf numFmtId="0" fontId="21" fillId="40" borderId="41" xfId="0" applyFont="1" applyFill="1" applyBorder="1" applyAlignment="1">
      <alignment horizontal="center"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3" fillId="40" borderId="41" xfId="0" applyFont="1" applyFill="1" applyBorder="1" applyAlignment="1">
      <alignment horizontal="center" vertical="center" wrapText="1"/>
    </xf>
    <xf numFmtId="0" fontId="23" fillId="40" borderId="42" xfId="0" applyFont="1" applyFill="1" applyBorder="1" applyAlignment="1">
      <alignment horizontal="center" vertical="center" wrapText="1"/>
    </xf>
    <xf numFmtId="0" fontId="71" fillId="40" borderId="11" xfId="0" applyFont="1" applyFill="1" applyBorder="1" applyAlignment="1">
      <alignment/>
    </xf>
    <xf numFmtId="0" fontId="23" fillId="40" borderId="51" xfId="0" applyFont="1" applyFill="1" applyBorder="1" applyAlignment="1" quotePrefix="1">
      <alignment horizontal="center" vertical="center"/>
    </xf>
    <xf numFmtId="0" fontId="23" fillId="40" borderId="10" xfId="0" applyFont="1" applyFill="1" applyBorder="1" applyAlignment="1" quotePrefix="1">
      <alignment horizontal="center" vertical="center"/>
    </xf>
    <xf numFmtId="0" fontId="70" fillId="40" borderId="51" xfId="0" applyFont="1" applyFill="1" applyBorder="1" applyAlignment="1">
      <alignment horizontal="center" vertical="center" wrapText="1"/>
    </xf>
    <xf numFmtId="0" fontId="70" fillId="40" borderId="10" xfId="0" applyFont="1" applyFill="1" applyBorder="1" applyAlignment="1">
      <alignment horizontal="center" vertical="center" wrapText="1"/>
    </xf>
    <xf numFmtId="0" fontId="71" fillId="40" borderId="11" xfId="0" applyFont="1" applyFill="1" applyBorder="1" applyAlignment="1">
      <alignment horizontal="center" vertical="center"/>
    </xf>
    <xf numFmtId="0" fontId="71" fillId="40" borderId="11" xfId="0" applyFont="1" applyFill="1" applyBorder="1" applyAlignment="1">
      <alignment horizontal="center"/>
    </xf>
    <xf numFmtId="0" fontId="14" fillId="40" borderId="41" xfId="0" applyFont="1" applyFill="1" applyBorder="1" applyAlignment="1">
      <alignment/>
    </xf>
    <xf numFmtId="0" fontId="12" fillId="40" borderId="47" xfId="0" applyFont="1" applyFill="1" applyBorder="1" applyAlignment="1">
      <alignment horizontal="center" vertical="center" wrapText="1"/>
    </xf>
    <xf numFmtId="0" fontId="12" fillId="40" borderId="43" xfId="0" applyFont="1" applyFill="1" applyBorder="1" applyAlignment="1">
      <alignment horizontal="center" vertical="center" wrapText="1"/>
    </xf>
    <xf numFmtId="0" fontId="14" fillId="40" borderId="48" xfId="0" applyFont="1" applyFill="1" applyBorder="1" applyAlignment="1">
      <alignment/>
    </xf>
    <xf numFmtId="0" fontId="21" fillId="40" borderId="46" xfId="0" applyFont="1" applyFill="1" applyBorder="1" applyAlignment="1">
      <alignment horizontal="center" vertical="center" wrapText="1"/>
    </xf>
    <xf numFmtId="0" fontId="21" fillId="40" borderId="40" xfId="0" applyFont="1" applyFill="1" applyBorder="1" applyAlignment="1">
      <alignment horizontal="center" vertical="center" wrapText="1"/>
    </xf>
    <xf numFmtId="0" fontId="21" fillId="40" borderId="69" xfId="0" applyFont="1" applyFill="1" applyBorder="1" applyAlignment="1">
      <alignment horizontal="center" vertical="center" wrapText="1"/>
    </xf>
    <xf numFmtId="0" fontId="3" fillId="40" borderId="41" xfId="0" applyFont="1" applyFill="1" applyBorder="1" applyAlignment="1">
      <alignment horizontal="center" vertical="center" wrapText="1"/>
    </xf>
    <xf numFmtId="0" fontId="14" fillId="40" borderId="42" xfId="0" applyFont="1" applyFill="1" applyBorder="1" applyAlignment="1">
      <alignment/>
    </xf>
    <xf numFmtId="0" fontId="12" fillId="40" borderId="47" xfId="0" applyFont="1" applyFill="1" applyBorder="1" applyAlignment="1" quotePrefix="1">
      <alignment horizontal="center" vertical="center"/>
    </xf>
    <xf numFmtId="0" fontId="12" fillId="40" borderId="43" xfId="0" applyFont="1" applyFill="1" applyBorder="1" applyAlignment="1" quotePrefix="1">
      <alignment horizontal="center" vertical="center"/>
    </xf>
    <xf numFmtId="0" fontId="12" fillId="40" borderId="17" xfId="0" applyNumberFormat="1" applyFont="1" applyFill="1" applyBorder="1" applyAlignment="1">
      <alignment horizontal="center" vertical="center"/>
    </xf>
    <xf numFmtId="0" fontId="12" fillId="40" borderId="27" xfId="0" applyFont="1" applyFill="1" applyBorder="1" applyAlignment="1" quotePrefix="1">
      <alignment horizontal="center" vertical="center"/>
    </xf>
    <xf numFmtId="0" fontId="12" fillId="40" borderId="59" xfId="0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horizontal="center"/>
    </xf>
    <xf numFmtId="0" fontId="12" fillId="40" borderId="10" xfId="0" applyFont="1" applyFill="1" applyBorder="1" applyAlignment="1">
      <alignment/>
    </xf>
    <xf numFmtId="0" fontId="12" fillId="40" borderId="42" xfId="0" applyFont="1" applyFill="1" applyBorder="1" applyAlignment="1">
      <alignment/>
    </xf>
    <xf numFmtId="0" fontId="12" fillId="40" borderId="42" xfId="0" applyFont="1" applyFill="1" applyBorder="1" applyAlignment="1">
      <alignment horizontal="center"/>
    </xf>
    <xf numFmtId="0" fontId="12" fillId="40" borderId="10" xfId="0" applyFont="1" applyFill="1" applyBorder="1" applyAlignment="1">
      <alignment horizontal="center"/>
    </xf>
    <xf numFmtId="0" fontId="12" fillId="40" borderId="41" xfId="0" applyFont="1" applyFill="1" applyBorder="1" applyAlignment="1">
      <alignment horizontal="center"/>
    </xf>
    <xf numFmtId="0" fontId="20" fillId="40" borderId="10" xfId="0" applyFont="1" applyFill="1" applyBorder="1" applyAlignment="1">
      <alignment/>
    </xf>
    <xf numFmtId="0" fontId="20" fillId="40" borderId="47" xfId="0" applyFont="1" applyFill="1" applyBorder="1" applyAlignment="1">
      <alignment/>
    </xf>
    <xf numFmtId="0" fontId="20" fillId="40" borderId="17" xfId="0" applyFont="1" applyFill="1" applyBorder="1" applyAlignment="1">
      <alignment/>
    </xf>
    <xf numFmtId="0" fontId="14" fillId="40" borderId="43" xfId="0" applyFont="1" applyFill="1" applyBorder="1" applyAlignment="1">
      <alignment/>
    </xf>
    <xf numFmtId="0" fontId="14" fillId="40" borderId="0" xfId="0" applyFont="1" applyFill="1" applyBorder="1" applyAlignment="1">
      <alignment/>
    </xf>
    <xf numFmtId="0" fontId="14" fillId="40" borderId="28" xfId="0" applyFont="1" applyFill="1" applyBorder="1" applyAlignment="1">
      <alignment/>
    </xf>
    <xf numFmtId="0" fontId="12" fillId="40" borderId="43" xfId="0" applyFont="1" applyFill="1" applyBorder="1" applyAlignment="1">
      <alignment horizontal="center"/>
    </xf>
    <xf numFmtId="0" fontId="14" fillId="40" borderId="41" xfId="0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horizontal="center" vertical="center"/>
    </xf>
    <xf numFmtId="0" fontId="14" fillId="40" borderId="42" xfId="0" applyFont="1" applyFill="1" applyBorder="1" applyAlignment="1">
      <alignment horizontal="center" vertical="center"/>
    </xf>
    <xf numFmtId="186" fontId="35" fillId="0" borderId="0" xfId="53" applyNumberFormat="1" applyFont="1" applyFill="1" applyBorder="1" applyAlignment="1">
      <alignment horizontal="center"/>
      <protection/>
    </xf>
    <xf numFmtId="0" fontId="0" fillId="0" borderId="0" xfId="53" applyFill="1" applyBorder="1" applyAlignment="1">
      <alignment horizontal="center"/>
      <protection/>
    </xf>
    <xf numFmtId="0" fontId="35" fillId="0" borderId="0" xfId="53" applyFont="1" applyFill="1" applyBorder="1" applyAlignment="1">
      <alignment horizontal="center"/>
      <protection/>
    </xf>
    <xf numFmtId="0" fontId="19" fillId="0" borderId="0" xfId="53" applyFont="1" applyAlignment="1">
      <alignment horizontal="center" vertical="top" wrapText="1"/>
      <protection/>
    </xf>
    <xf numFmtId="0" fontId="49" fillId="0" borderId="0" xfId="53" applyFont="1" applyAlignment="1">
      <alignment vertical="top" wrapText="1"/>
      <protection/>
    </xf>
    <xf numFmtId="0" fontId="0" fillId="0" borderId="0" xfId="0" applyAlignment="1">
      <alignment/>
    </xf>
    <xf numFmtId="0" fontId="48" fillId="0" borderId="0" xfId="53" applyFont="1" applyAlignment="1">
      <alignment horizontal="left" vertical="top"/>
      <protection/>
    </xf>
    <xf numFmtId="0" fontId="48" fillId="0" borderId="0" xfId="53" applyFont="1" applyAlignment="1">
      <alignment horizontal="left" vertical="top"/>
      <protection/>
    </xf>
    <xf numFmtId="0" fontId="35" fillId="0" borderId="0" xfId="53" applyFont="1" applyBorder="1" applyAlignment="1">
      <alignment horizontal="center" vertical="center" wrapText="1"/>
      <protection/>
    </xf>
    <xf numFmtId="0" fontId="0" fillId="0" borderId="0" xfId="53" applyBorder="1" applyAlignment="1">
      <alignment horizontal="center" vertical="center" wrapText="1"/>
      <protection/>
    </xf>
    <xf numFmtId="0" fontId="60" fillId="0" borderId="0" xfId="53" applyFont="1" applyBorder="1" applyAlignment="1">
      <alignment horizontal="center" vertical="center" wrapText="1"/>
      <protection/>
    </xf>
    <xf numFmtId="0" fontId="61" fillId="0" borderId="0" xfId="53" applyFont="1" applyBorder="1" applyAlignment="1">
      <alignment horizontal="center" vertical="center" wrapText="1"/>
      <protection/>
    </xf>
    <xf numFmtId="0" fontId="62" fillId="0" borderId="0" xfId="53" applyFont="1" applyBorder="1" applyAlignment="1">
      <alignment horizontal="center" vertical="center" wrapText="1"/>
      <protection/>
    </xf>
    <xf numFmtId="0" fontId="29" fillId="0" borderId="0" xfId="53" applyFont="1" applyBorder="1" applyAlignment="1">
      <alignment horizontal="center" vertical="center" wrapText="1"/>
      <protection/>
    </xf>
    <xf numFmtId="0" fontId="62" fillId="0" borderId="0" xfId="53" applyFont="1" applyBorder="1" applyAlignment="1">
      <alignment horizontal="center" vertical="center"/>
      <protection/>
    </xf>
    <xf numFmtId="0" fontId="63" fillId="0" borderId="0" xfId="53" applyFont="1" applyBorder="1" applyAlignment="1">
      <alignment horizontal="center" vertical="center"/>
      <protection/>
    </xf>
    <xf numFmtId="0" fontId="0" fillId="0" borderId="0" xfId="53" applyBorder="1" applyAlignment="1">
      <alignment horizontal="center"/>
      <protection/>
    </xf>
    <xf numFmtId="0" fontId="64" fillId="0" borderId="0" xfId="53" applyFont="1" applyBorder="1" applyAlignment="1">
      <alignment horizontal="center" vertical="center"/>
      <protection/>
    </xf>
    <xf numFmtId="0" fontId="65" fillId="0" borderId="0" xfId="53" applyFont="1" applyBorder="1" applyAlignment="1">
      <alignment horizontal="center" vertical="center"/>
      <protection/>
    </xf>
    <xf numFmtId="186" fontId="58" fillId="0" borderId="0" xfId="53" applyNumberFormat="1" applyFont="1" applyBorder="1" applyAlignment="1">
      <alignment horizontal="center" vertical="center" wrapText="1"/>
      <protection/>
    </xf>
    <xf numFmtId="1" fontId="58" fillId="0" borderId="0" xfId="53" applyNumberFormat="1" applyFont="1" applyFill="1" applyBorder="1" applyAlignment="1">
      <alignment horizontal="center" vertical="center" wrapText="1"/>
      <protection/>
    </xf>
    <xf numFmtId="186" fontId="58" fillId="0" borderId="0" xfId="53" applyNumberFormat="1" applyFont="1" applyFill="1" applyBorder="1" applyAlignment="1">
      <alignment horizontal="center" vertical="center"/>
      <protection/>
    </xf>
    <xf numFmtId="186" fontId="0" fillId="0" borderId="0" xfId="53" applyNumberFormat="1" applyFill="1" applyBorder="1" applyAlignment="1">
      <alignment horizontal="center" vertical="center"/>
      <protection/>
    </xf>
    <xf numFmtId="0" fontId="34" fillId="0" borderId="0" xfId="53" applyFont="1" applyBorder="1" applyAlignment="1">
      <alignment horizontal="center" vertical="center" wrapText="1"/>
      <protection/>
    </xf>
    <xf numFmtId="186" fontId="58" fillId="0" borderId="0" xfId="53" applyNumberFormat="1" applyFont="1" applyBorder="1" applyAlignment="1">
      <alignment horizontal="center" vertical="center"/>
      <protection/>
    </xf>
    <xf numFmtId="186" fontId="0" fillId="0" borderId="0" xfId="53" applyNumberForma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 wrapText="1"/>
      <protection/>
    </xf>
    <xf numFmtId="0" fontId="45" fillId="0" borderId="0" xfId="53" applyFont="1" applyBorder="1" applyAlignment="1">
      <alignment horizontal="center" vertical="center" wrapText="1"/>
      <protection/>
    </xf>
    <xf numFmtId="0" fontId="34" fillId="0" borderId="0" xfId="53" applyFont="1" applyBorder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37" fillId="0" borderId="0" xfId="53" applyFont="1" applyBorder="1" applyAlignment="1">
      <alignment horizontal="center" vertical="center" wrapText="1"/>
      <protection/>
    </xf>
    <xf numFmtId="1" fontId="58" fillId="0" borderId="0" xfId="53" applyNumberFormat="1" applyFont="1" applyBorder="1" applyAlignment="1">
      <alignment horizontal="center" vertical="center"/>
      <protection/>
    </xf>
    <xf numFmtId="1" fontId="58" fillId="0" borderId="0" xfId="53" applyNumberFormat="1" applyFont="1" applyFill="1" applyBorder="1" applyAlignment="1">
      <alignment horizontal="center" vertical="center"/>
      <protection/>
    </xf>
    <xf numFmtId="0" fontId="0" fillId="0" borderId="0" xfId="53" applyFill="1" applyBorder="1" applyAlignment="1">
      <alignment horizontal="center" vertical="center"/>
      <protection/>
    </xf>
    <xf numFmtId="0" fontId="58" fillId="0" borderId="0" xfId="53" applyFont="1" applyBorder="1" applyAlignment="1">
      <alignment horizontal="center" vertical="center"/>
      <protection/>
    </xf>
    <xf numFmtId="0" fontId="35" fillId="0" borderId="0" xfId="53" applyFont="1" applyBorder="1" applyAlignment="1">
      <alignment horizontal="center" vertical="center"/>
      <protection/>
    </xf>
    <xf numFmtId="0" fontId="35" fillId="0" borderId="0" xfId="53" applyFont="1" applyBorder="1" applyAlignment="1">
      <alignment horizontal="center"/>
      <protection/>
    </xf>
    <xf numFmtId="0" fontId="56" fillId="0" borderId="0" xfId="53" applyFont="1" applyBorder="1" applyAlignment="1">
      <alignment horizontal="center" vertical="center" textRotation="90"/>
      <protection/>
    </xf>
    <xf numFmtId="0" fontId="56" fillId="0" borderId="0" xfId="53" applyFont="1" applyBorder="1" applyAlignment="1">
      <alignment horizontal="center" vertical="center" textRotation="90" wrapText="1"/>
      <protection/>
    </xf>
    <xf numFmtId="0" fontId="0" fillId="0" borderId="0" xfId="53" applyBorder="1" applyAlignment="1">
      <alignment horizontal="center" vertical="center" textRotation="90" wrapText="1"/>
      <protection/>
    </xf>
    <xf numFmtId="0" fontId="54" fillId="0" borderId="0" xfId="53" applyFont="1" applyBorder="1" applyAlignment="1">
      <alignment horizontal="center" vertical="center"/>
      <protection/>
    </xf>
    <xf numFmtId="0" fontId="54" fillId="0" borderId="0" xfId="53" applyFont="1" applyBorder="1" applyAlignment="1">
      <alignment horizontal="center" vertical="center" textRotation="255"/>
      <protection/>
    </xf>
    <xf numFmtId="0" fontId="0" fillId="0" borderId="0" xfId="53" applyBorder="1" applyAlignment="1">
      <alignment horizontal="center" textRotation="90" wrapText="1"/>
      <protection/>
    </xf>
    <xf numFmtId="0" fontId="39" fillId="0" borderId="0" xfId="53" applyFont="1" applyAlignment="1">
      <alignment horizontal="center"/>
      <protection/>
    </xf>
    <xf numFmtId="0" fontId="0" fillId="0" borderId="0" xfId="53" applyAlignment="1">
      <alignment horizontal="left"/>
      <protection/>
    </xf>
    <xf numFmtId="0" fontId="55" fillId="0" borderId="0" xfId="53" applyFont="1" applyAlignment="1">
      <alignment horizontal="left" wrapText="1"/>
      <protection/>
    </xf>
    <xf numFmtId="0" fontId="0" fillId="0" borderId="0" xfId="53" applyAlignment="1">
      <alignment wrapText="1"/>
      <protection/>
    </xf>
    <xf numFmtId="0" fontId="39" fillId="0" borderId="0" xfId="53" applyFont="1" applyAlignment="1">
      <alignment horizontal="center" vertical="top" wrapText="1"/>
      <protection/>
    </xf>
    <xf numFmtId="0" fontId="3" fillId="0" borderId="0" xfId="53" applyFont="1" applyAlignment="1">
      <alignment horizontal="center" wrapText="1"/>
      <protection/>
    </xf>
    <xf numFmtId="0" fontId="34" fillId="0" borderId="0" xfId="53" applyFont="1" applyAlignment="1">
      <alignment horizontal="center"/>
      <protection/>
    </xf>
    <xf numFmtId="0" fontId="42" fillId="0" borderId="0" xfId="53" applyFont="1" applyBorder="1" applyAlignment="1">
      <alignment horizontal="center"/>
      <protection/>
    </xf>
    <xf numFmtId="0" fontId="42" fillId="0" borderId="0" xfId="53" applyFont="1" applyBorder="1" applyAlignment="1">
      <alignment horizontal="center"/>
      <protection/>
    </xf>
    <xf numFmtId="0" fontId="46" fillId="0" borderId="0" xfId="53" applyFont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/>
    </xf>
    <xf numFmtId="0" fontId="3" fillId="33" borderId="33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/>
    </xf>
    <xf numFmtId="0" fontId="3" fillId="36" borderId="19" xfId="0" applyFont="1" applyFill="1" applyBorder="1" applyAlignment="1">
      <alignment/>
    </xf>
    <xf numFmtId="0" fontId="3" fillId="36" borderId="75" xfId="0" applyFont="1" applyFill="1" applyBorder="1" applyAlignment="1">
      <alignment/>
    </xf>
    <xf numFmtId="0" fontId="3" fillId="32" borderId="76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77" xfId="0" applyFont="1" applyFill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6" xfId="0" applyFont="1" applyBorder="1" applyAlignment="1">
      <alignment/>
    </xf>
    <xf numFmtId="0" fontId="3" fillId="32" borderId="44" xfId="0" applyFont="1" applyFill="1" applyBorder="1" applyAlignment="1">
      <alignment horizontal="center"/>
    </xf>
    <xf numFmtId="0" fontId="3" fillId="32" borderId="53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5" fillId="32" borderId="38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7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3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textRotation="90"/>
    </xf>
    <xf numFmtId="0" fontId="3" fillId="0" borderId="34" xfId="0" applyFont="1" applyBorder="1" applyAlignment="1">
      <alignment horizontal="center" textRotation="90"/>
    </xf>
    <xf numFmtId="0" fontId="3" fillId="33" borderId="76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50" xfId="0" applyFont="1" applyFill="1" applyBorder="1" applyAlignment="1">
      <alignment/>
    </xf>
    <xf numFmtId="0" fontId="3" fillId="33" borderId="56" xfId="0" applyFont="1" applyFill="1" applyBorder="1" applyAlignment="1">
      <alignment/>
    </xf>
    <xf numFmtId="0" fontId="27" fillId="40" borderId="10" xfId="0" applyFont="1" applyFill="1" applyBorder="1" applyAlignment="1">
      <alignment horizontal="center"/>
    </xf>
    <xf numFmtId="0" fontId="2" fillId="40" borderId="42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 textRotation="90" wrapText="1"/>
    </xf>
    <xf numFmtId="0" fontId="14" fillId="40" borderId="33" xfId="0" applyFont="1" applyFill="1" applyBorder="1" applyAlignment="1">
      <alignment horizontal="center" vertical="center"/>
    </xf>
    <xf numFmtId="0" fontId="14" fillId="40" borderId="40" xfId="0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horizontal="center" vertical="center"/>
    </xf>
    <xf numFmtId="0" fontId="14" fillId="40" borderId="42" xfId="0" applyFont="1" applyFill="1" applyBorder="1" applyAlignment="1">
      <alignment horizontal="center" vertical="center"/>
    </xf>
    <xf numFmtId="0" fontId="14" fillId="40" borderId="46" xfId="0" applyFont="1" applyFill="1" applyBorder="1" applyAlignment="1">
      <alignment horizontal="center" vertical="center"/>
    </xf>
    <xf numFmtId="0" fontId="14" fillId="40" borderId="4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wrapText="1"/>
    </xf>
    <xf numFmtId="0" fontId="27" fillId="0" borderId="42" xfId="0" applyFont="1" applyFill="1" applyBorder="1" applyAlignment="1">
      <alignment horizontal="center" wrapText="1"/>
    </xf>
    <xf numFmtId="0" fontId="27" fillId="40" borderId="46" xfId="0" applyFont="1" applyFill="1" applyBorder="1" applyAlignment="1">
      <alignment horizontal="center"/>
    </xf>
    <xf numFmtId="0" fontId="27" fillId="40" borderId="33" xfId="0" applyFont="1" applyFill="1" applyBorder="1" applyAlignment="1">
      <alignment horizontal="center"/>
    </xf>
    <xf numFmtId="0" fontId="27" fillId="40" borderId="40" xfId="0" applyFont="1" applyFill="1" applyBorder="1" applyAlignment="1">
      <alignment horizontal="center"/>
    </xf>
    <xf numFmtId="0" fontId="27" fillId="40" borderId="42" xfId="0" applyFont="1" applyFill="1" applyBorder="1" applyAlignment="1">
      <alignment horizontal="center"/>
    </xf>
    <xf numFmtId="0" fontId="27" fillId="40" borderId="41" xfId="0" applyFont="1" applyFill="1" applyBorder="1" applyAlignment="1">
      <alignment horizontal="center"/>
    </xf>
    <xf numFmtId="0" fontId="0" fillId="40" borderId="42" xfId="0" applyFont="1" applyFill="1" applyBorder="1" applyAlignment="1">
      <alignment vertical="center"/>
    </xf>
    <xf numFmtId="0" fontId="27" fillId="0" borderId="46" xfId="0" applyFont="1" applyFill="1" applyBorder="1" applyAlignment="1">
      <alignment horizontal="center" wrapText="1"/>
    </xf>
    <xf numFmtId="0" fontId="27" fillId="0" borderId="33" xfId="0" applyFont="1" applyFill="1" applyBorder="1" applyAlignment="1">
      <alignment horizontal="center" wrapText="1"/>
    </xf>
    <xf numFmtId="0" fontId="27" fillId="0" borderId="4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textRotation="90" wrapText="1"/>
    </xf>
    <xf numFmtId="0" fontId="27" fillId="40" borderId="11" xfId="0" applyFont="1" applyFill="1" applyBorder="1" applyAlignment="1">
      <alignment horizontal="center"/>
    </xf>
    <xf numFmtId="0" fontId="27" fillId="40" borderId="4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textRotation="90"/>
    </xf>
    <xf numFmtId="0" fontId="27" fillId="0" borderId="77" xfId="0" applyFont="1" applyFill="1" applyBorder="1" applyAlignment="1">
      <alignment horizontal="center" wrapText="1"/>
    </xf>
    <xf numFmtId="0" fontId="27" fillId="0" borderId="2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 textRotation="90" wrapText="1"/>
    </xf>
    <xf numFmtId="0" fontId="26" fillId="0" borderId="33" xfId="0" applyFont="1" applyFill="1" applyBorder="1" applyAlignment="1">
      <alignment horizontal="center" wrapText="1"/>
    </xf>
    <xf numFmtId="1" fontId="68" fillId="0" borderId="63" xfId="0" applyNumberFormat="1" applyFont="1" applyFill="1" applyBorder="1" applyAlignment="1">
      <alignment horizontal="center" vertical="center" textRotation="90" wrapText="1"/>
    </xf>
    <xf numFmtId="1" fontId="68" fillId="0" borderId="39" xfId="0" applyNumberFormat="1" applyFont="1" applyFill="1" applyBorder="1" applyAlignment="1">
      <alignment horizontal="center" vertical="center" textRotation="90" wrapText="1"/>
    </xf>
    <xf numFmtId="0" fontId="69" fillId="0" borderId="39" xfId="0" applyFont="1" applyFill="1" applyBorder="1" applyAlignment="1">
      <alignment horizontal="center" vertical="center" wrapText="1"/>
    </xf>
    <xf numFmtId="0" fontId="69" fillId="0" borderId="80" xfId="0" applyFont="1" applyFill="1" applyBorder="1" applyAlignment="1">
      <alignment horizontal="center" vertical="center" wrapText="1"/>
    </xf>
    <xf numFmtId="0" fontId="27" fillId="40" borderId="57" xfId="0" applyFont="1" applyFill="1" applyBorder="1" applyAlignment="1">
      <alignment horizontal="center"/>
    </xf>
    <xf numFmtId="0" fontId="2" fillId="40" borderId="33" xfId="0" applyFont="1" applyFill="1" applyBorder="1" applyAlignment="1">
      <alignment horizontal="center"/>
    </xf>
    <xf numFmtId="0" fontId="2" fillId="40" borderId="40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27" fillId="40" borderId="51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 textRotation="90" wrapText="1"/>
    </xf>
    <xf numFmtId="0" fontId="0" fillId="40" borderId="4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/>
    </xf>
    <xf numFmtId="0" fontId="14" fillId="0" borderId="43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textRotation="90"/>
    </xf>
    <xf numFmtId="0" fontId="14" fillId="0" borderId="17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42" xfId="0" applyFont="1" applyFill="1" applyBorder="1" applyAlignment="1">
      <alignment wrapText="1"/>
    </xf>
    <xf numFmtId="0" fontId="12" fillId="40" borderId="33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vertical="center"/>
    </xf>
    <xf numFmtId="0" fontId="12" fillId="0" borderId="41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27" xfId="0" applyFont="1" applyFill="1" applyBorder="1" applyAlignment="1" quotePrefix="1">
      <alignment horizontal="center" vertical="center"/>
    </xf>
    <xf numFmtId="0" fontId="12" fillId="0" borderId="4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indent="1"/>
    </xf>
    <xf numFmtId="0" fontId="12" fillId="0" borderId="17" xfId="0" applyFont="1" applyFill="1" applyBorder="1" applyAlignment="1">
      <alignment horizontal="left" indent="1"/>
    </xf>
    <xf numFmtId="0" fontId="12" fillId="0" borderId="41" xfId="0" applyFont="1" applyFill="1" applyBorder="1" applyAlignment="1">
      <alignment horizontal="left" vertical="center" indent="1"/>
    </xf>
    <xf numFmtId="0" fontId="12" fillId="0" borderId="10" xfId="0" applyFont="1" applyFill="1" applyBorder="1" applyAlignment="1">
      <alignment horizontal="left" vertical="center" indent="1"/>
    </xf>
    <xf numFmtId="0" fontId="12" fillId="0" borderId="46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textRotation="90" wrapText="1"/>
    </xf>
    <xf numFmtId="0" fontId="27" fillId="0" borderId="11" xfId="0" applyFont="1" applyFill="1" applyBorder="1" applyAlignment="1">
      <alignment horizontal="center" textRotation="90" wrapText="1"/>
    </xf>
    <xf numFmtId="0" fontId="4" fillId="0" borderId="1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51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итульники УП 201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61</xdr:col>
      <xdr:colOff>0</xdr:colOff>
      <xdr:row>41</xdr:row>
      <xdr:rowOff>85725</xdr:rowOff>
    </xdr:to>
    <xdr:pic>
      <xdr:nvPicPr>
        <xdr:cNvPr id="1" name="Рисунок 1" descr="C:\Users\user\Desktop\СКАНЫ\IMG_20200619_003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0" cy="762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4"/>
  <sheetViews>
    <sheetView view="pageBreakPreview" zoomScaleSheetLayoutView="100" zoomScalePageLayoutView="0" workbookViewId="0" topLeftCell="A7">
      <selection activeCell="A1" sqref="A1:IV16384"/>
    </sheetView>
  </sheetViews>
  <sheetFormatPr defaultColWidth="9.125" defaultRowHeight="12.75"/>
  <cols>
    <col min="1" max="1" width="5.125" style="460" customWidth="1"/>
    <col min="2" max="2" width="2.00390625" style="460" customWidth="1"/>
    <col min="3" max="3" width="2.125" style="460" customWidth="1"/>
    <col min="4" max="4" width="2.375" style="460" customWidth="1"/>
    <col min="5" max="5" width="2.125" style="460" customWidth="1"/>
    <col min="6" max="6" width="3.125" style="460" customWidth="1"/>
    <col min="7" max="8" width="2.625" style="460" customWidth="1"/>
    <col min="9" max="10" width="2.50390625" style="460" customWidth="1"/>
    <col min="11" max="11" width="2.125" style="460" customWidth="1"/>
    <col min="12" max="12" width="2.375" style="460" customWidth="1"/>
    <col min="13" max="13" width="2.125" style="460" customWidth="1"/>
    <col min="14" max="14" width="2.50390625" style="460" customWidth="1"/>
    <col min="15" max="18" width="2.125" style="460" customWidth="1"/>
    <col min="19" max="54" width="2.50390625" style="460" customWidth="1"/>
    <col min="55" max="55" width="3.625" style="460" customWidth="1"/>
    <col min="56" max="56" width="3.50390625" style="460" customWidth="1"/>
    <col min="57" max="57" width="4.50390625" style="460" customWidth="1"/>
    <col min="58" max="58" width="4.625" style="460" customWidth="1"/>
    <col min="59" max="59" width="5.125" style="460" customWidth="1"/>
    <col min="60" max="60" width="6.375" style="460" customWidth="1"/>
    <col min="61" max="61" width="7.50390625" style="460" customWidth="1"/>
    <col min="62" max="62" width="1.875" style="460" hidden="1" customWidth="1"/>
    <col min="63" max="63" width="5.50390625" style="460" hidden="1" customWidth="1"/>
    <col min="64" max="64" width="4.375" style="460" hidden="1" customWidth="1"/>
    <col min="65" max="65" width="4.50390625" style="460" hidden="1" customWidth="1"/>
    <col min="66" max="66" width="15.875" style="460" hidden="1" customWidth="1"/>
    <col min="67" max="16384" width="9.125" style="460" customWidth="1"/>
  </cols>
  <sheetData>
    <row r="1" spans="1:65" ht="12.75">
      <c r="A1" s="461"/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830"/>
      <c r="T1" s="830"/>
      <c r="U1" s="830"/>
      <c r="V1" s="830"/>
      <c r="W1" s="830"/>
      <c r="X1" s="830"/>
      <c r="Y1" s="830"/>
      <c r="Z1" s="830"/>
      <c r="AA1" s="830"/>
      <c r="AB1" s="830"/>
      <c r="AC1" s="830"/>
      <c r="AD1" s="830"/>
      <c r="AE1" s="830"/>
      <c r="AF1" s="830"/>
      <c r="AG1" s="830"/>
      <c r="AH1" s="830"/>
      <c r="AI1" s="830"/>
      <c r="AJ1" s="830"/>
      <c r="AK1" s="830"/>
      <c r="AL1" s="830"/>
      <c r="AM1" s="830"/>
      <c r="AN1" s="830"/>
      <c r="AO1" s="830"/>
      <c r="AP1" s="830"/>
      <c r="AQ1" s="830"/>
      <c r="AR1" s="830"/>
      <c r="AS1" s="830"/>
      <c r="AT1" s="830"/>
      <c r="AU1" s="830"/>
      <c r="AV1" s="830"/>
      <c r="AW1" s="830"/>
      <c r="AX1" s="458"/>
      <c r="AY1" s="458"/>
      <c r="AZ1" s="458"/>
      <c r="BA1" s="458"/>
      <c r="BB1" s="458"/>
      <c r="BC1" s="458"/>
      <c r="BD1" s="458"/>
      <c r="BE1" s="459"/>
      <c r="BF1" s="459"/>
      <c r="BG1" s="459"/>
      <c r="BH1" s="459"/>
      <c r="BI1" s="459"/>
      <c r="BK1" s="459"/>
      <c r="BL1" s="459"/>
      <c r="BM1" s="461"/>
    </row>
    <row r="2" spans="1:64" ht="12.75">
      <c r="A2" s="461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830"/>
      <c r="R2" s="830"/>
      <c r="S2" s="830"/>
      <c r="T2" s="830"/>
      <c r="U2" s="830"/>
      <c r="V2" s="830"/>
      <c r="W2" s="830"/>
      <c r="X2" s="830"/>
      <c r="Y2" s="830"/>
      <c r="Z2" s="830"/>
      <c r="AA2" s="830"/>
      <c r="AB2" s="830"/>
      <c r="AC2" s="830"/>
      <c r="AD2" s="830"/>
      <c r="AE2" s="830"/>
      <c r="AF2" s="830"/>
      <c r="AG2" s="830"/>
      <c r="AH2" s="830"/>
      <c r="AI2" s="830"/>
      <c r="AJ2" s="830"/>
      <c r="AK2" s="830"/>
      <c r="AL2" s="830"/>
      <c r="AM2" s="830"/>
      <c r="AN2" s="830"/>
      <c r="AO2" s="830"/>
      <c r="AP2" s="830"/>
      <c r="AQ2" s="830"/>
      <c r="AR2" s="830"/>
      <c r="AS2" s="830"/>
      <c r="AT2" s="830"/>
      <c r="AU2" s="830"/>
      <c r="AV2" s="830"/>
      <c r="AW2" s="830"/>
      <c r="AX2" s="830"/>
      <c r="AY2" s="830"/>
      <c r="AZ2" s="830"/>
      <c r="BA2" s="458"/>
      <c r="BB2" s="463"/>
      <c r="BC2" s="463"/>
      <c r="BD2" s="463"/>
      <c r="BE2" s="463"/>
      <c r="BF2" s="463"/>
      <c r="BG2" s="463"/>
      <c r="BH2" s="463"/>
      <c r="BI2" s="463"/>
      <c r="BJ2" s="463"/>
      <c r="BK2" s="463"/>
      <c r="BL2" s="463"/>
    </row>
    <row r="3" spans="1:64" ht="11.25" customHeight="1">
      <c r="A3" s="461"/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62"/>
      <c r="P3" s="462"/>
      <c r="Q3" s="462"/>
      <c r="R3" s="462"/>
      <c r="S3" s="824"/>
      <c r="T3" s="824"/>
      <c r="U3" s="824"/>
      <c r="V3" s="824"/>
      <c r="W3" s="824"/>
      <c r="X3" s="824"/>
      <c r="Y3" s="824"/>
      <c r="Z3" s="824"/>
      <c r="AA3" s="824"/>
      <c r="AB3" s="824"/>
      <c r="AC3" s="824"/>
      <c r="AD3" s="824"/>
      <c r="AE3" s="824"/>
      <c r="AF3" s="824"/>
      <c r="AG3" s="824"/>
      <c r="AH3" s="824"/>
      <c r="AI3" s="824"/>
      <c r="AJ3" s="824"/>
      <c r="AK3" s="824"/>
      <c r="AL3" s="824"/>
      <c r="AM3" s="824"/>
      <c r="AN3" s="824"/>
      <c r="AO3" s="824"/>
      <c r="AP3" s="824"/>
      <c r="AQ3" s="824"/>
      <c r="AR3" s="824"/>
      <c r="AS3" s="824"/>
      <c r="AT3" s="824"/>
      <c r="AU3" s="824"/>
      <c r="AV3" s="824"/>
      <c r="AW3" s="458"/>
      <c r="AX3" s="458"/>
      <c r="AY3" s="458"/>
      <c r="AZ3" s="458"/>
      <c r="BA3" s="458"/>
      <c r="BB3" s="463"/>
      <c r="BC3" s="463"/>
      <c r="BD3" s="463"/>
      <c r="BE3" s="463"/>
      <c r="BF3" s="463"/>
      <c r="BG3" s="463"/>
      <c r="BH3" s="463"/>
      <c r="BI3" s="463"/>
      <c r="BJ3" s="463"/>
      <c r="BK3" s="463"/>
      <c r="BL3" s="463"/>
    </row>
    <row r="4" spans="1:64" ht="11.25" customHeight="1">
      <c r="A4" s="461"/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62"/>
      <c r="P4" s="462"/>
      <c r="Q4" s="462"/>
      <c r="R4" s="462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4"/>
      <c r="AK4" s="464"/>
      <c r="AL4" s="464"/>
      <c r="AM4" s="464"/>
      <c r="AN4" s="464"/>
      <c r="AO4" s="464"/>
      <c r="AP4" s="464"/>
      <c r="AQ4" s="464"/>
      <c r="AR4" s="464"/>
      <c r="AS4" s="464"/>
      <c r="AT4" s="464"/>
      <c r="AU4" s="464"/>
      <c r="AV4" s="464"/>
      <c r="AW4" s="458"/>
      <c r="AX4" s="458"/>
      <c r="AY4" s="458"/>
      <c r="AZ4" s="458"/>
      <c r="BA4" s="458"/>
      <c r="BB4" s="463"/>
      <c r="BC4" s="463"/>
      <c r="BD4" s="463"/>
      <c r="BE4" s="463"/>
      <c r="BF4" s="463"/>
      <c r="BG4" s="463"/>
      <c r="BH4" s="463"/>
      <c r="BI4" s="463"/>
      <c r="BJ4" s="463"/>
      <c r="BK4" s="463"/>
      <c r="BL4" s="463"/>
    </row>
    <row r="5" spans="1:64" ht="12.75">
      <c r="A5" s="461"/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62"/>
      <c r="P5" s="462"/>
      <c r="Q5" s="462"/>
      <c r="R5" s="462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464"/>
      <c r="AJ5" s="464"/>
      <c r="AK5" s="464"/>
      <c r="AL5" s="464"/>
      <c r="AM5" s="464"/>
      <c r="AN5" s="464"/>
      <c r="AO5" s="464"/>
      <c r="AP5" s="464"/>
      <c r="AQ5" s="464"/>
      <c r="AR5" s="464"/>
      <c r="AS5" s="464"/>
      <c r="AT5" s="464"/>
      <c r="AU5" s="464"/>
      <c r="AV5" s="464"/>
      <c r="AW5" s="458"/>
      <c r="AX5" s="458"/>
      <c r="AY5" s="458"/>
      <c r="AZ5" s="458"/>
      <c r="BA5" s="458"/>
      <c r="BB5" s="463"/>
      <c r="BC5" s="463"/>
      <c r="BD5" s="463"/>
      <c r="BE5" s="463"/>
      <c r="BF5" s="463"/>
      <c r="BG5" s="463"/>
      <c r="BH5" s="463"/>
      <c r="BI5" s="463"/>
      <c r="BJ5" s="463"/>
      <c r="BK5" s="463"/>
      <c r="BL5" s="463"/>
    </row>
    <row r="6" spans="1:64" ht="14.25" customHeight="1">
      <c r="A6" s="461"/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62"/>
      <c r="P6" s="462"/>
      <c r="Q6" s="462"/>
      <c r="R6" s="462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464"/>
      <c r="AJ6" s="464"/>
      <c r="AK6" s="464"/>
      <c r="AL6" s="464"/>
      <c r="AM6" s="464"/>
      <c r="AN6" s="464"/>
      <c r="AO6" s="464"/>
      <c r="AP6" s="464"/>
      <c r="AQ6" s="464"/>
      <c r="AR6" s="464"/>
      <c r="AS6" s="464"/>
      <c r="AT6" s="464"/>
      <c r="AU6" s="464"/>
      <c r="AV6" s="464"/>
      <c r="AW6" s="458"/>
      <c r="AX6" s="458"/>
      <c r="AY6" s="458"/>
      <c r="AZ6" s="458"/>
      <c r="BA6" s="458"/>
      <c r="BB6" s="463"/>
      <c r="BC6" s="463"/>
      <c r="BD6" s="463"/>
      <c r="BE6" s="463"/>
      <c r="BF6" s="463"/>
      <c r="BG6" s="463"/>
      <c r="BH6" s="463"/>
      <c r="BI6" s="463"/>
      <c r="BJ6" s="463"/>
      <c r="BK6" s="463"/>
      <c r="BL6" s="463"/>
    </row>
    <row r="7" spans="1:64" ht="14.25" customHeight="1">
      <c r="A7" s="461"/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62"/>
      <c r="P7" s="462"/>
      <c r="Q7" s="462"/>
      <c r="R7" s="462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I7" s="464"/>
      <c r="AJ7" s="464"/>
      <c r="AK7" s="464"/>
      <c r="AL7" s="464"/>
      <c r="AM7" s="464"/>
      <c r="AN7" s="464"/>
      <c r="AO7" s="464"/>
      <c r="AP7" s="464"/>
      <c r="AQ7" s="464"/>
      <c r="AR7" s="464"/>
      <c r="AS7" s="464"/>
      <c r="AT7" s="464"/>
      <c r="AU7" s="464"/>
      <c r="AV7" s="464"/>
      <c r="AW7" s="458"/>
      <c r="AX7" s="458"/>
      <c r="AY7" s="458"/>
      <c r="AZ7" s="458"/>
      <c r="BA7" s="458"/>
      <c r="BB7" s="463"/>
      <c r="BC7" s="463"/>
      <c r="BD7" s="463"/>
      <c r="BE7" s="463"/>
      <c r="BF7" s="463"/>
      <c r="BG7" s="463"/>
      <c r="BH7" s="463"/>
      <c r="BI7" s="463"/>
      <c r="BJ7" s="463"/>
      <c r="BK7" s="463"/>
      <c r="BL7" s="463"/>
    </row>
    <row r="8" spans="1:65" ht="14.25" customHeight="1">
      <c r="A8" s="461"/>
      <c r="B8" s="465"/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6"/>
      <c r="P8" s="466"/>
      <c r="Q8" s="467"/>
      <c r="R8" s="467"/>
      <c r="S8" s="458"/>
      <c r="T8" s="458"/>
      <c r="U8" s="458"/>
      <c r="V8" s="458"/>
      <c r="W8" s="468"/>
      <c r="X8" s="457"/>
      <c r="Y8" s="457"/>
      <c r="Z8" s="457"/>
      <c r="AA8" s="457"/>
      <c r="AB8" s="457"/>
      <c r="AC8" s="457"/>
      <c r="AD8" s="457"/>
      <c r="AE8" s="457"/>
      <c r="AF8" s="457"/>
      <c r="AG8" s="457"/>
      <c r="AH8" s="457"/>
      <c r="AI8" s="457"/>
      <c r="AJ8" s="457"/>
      <c r="AK8" s="457"/>
      <c r="AL8" s="457"/>
      <c r="AM8" s="457"/>
      <c r="AN8" s="457"/>
      <c r="AO8" s="457"/>
      <c r="AP8" s="457"/>
      <c r="AQ8" s="458"/>
      <c r="AR8" s="458"/>
      <c r="AS8" s="458"/>
      <c r="AT8" s="458"/>
      <c r="AU8" s="458"/>
      <c r="AV8" s="458"/>
      <c r="AW8" s="458"/>
      <c r="AX8" s="469"/>
      <c r="AY8" s="470"/>
      <c r="AZ8" s="470"/>
      <c r="BA8" s="470"/>
      <c r="BB8" s="470"/>
      <c r="BC8" s="470"/>
      <c r="BD8" s="470"/>
      <c r="BE8" s="471"/>
      <c r="BF8" s="471"/>
      <c r="BG8" s="471"/>
      <c r="BH8" s="471"/>
      <c r="BI8" s="471"/>
      <c r="BJ8" s="472"/>
      <c r="BK8" s="471"/>
      <c r="BL8" s="471"/>
      <c r="BM8" s="473"/>
    </row>
    <row r="9" spans="1:65" ht="14.25" customHeight="1">
      <c r="A9" s="461"/>
      <c r="B9" s="474"/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67"/>
      <c r="P9" s="467"/>
      <c r="Q9" s="467"/>
      <c r="R9" s="467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69"/>
      <c r="AY9" s="470"/>
      <c r="AZ9" s="470"/>
      <c r="BA9" s="470"/>
      <c r="BB9" s="470"/>
      <c r="BC9" s="470"/>
      <c r="BD9" s="475"/>
      <c r="BE9" s="476"/>
      <c r="BF9" s="476"/>
      <c r="BG9" s="476"/>
      <c r="BH9" s="476"/>
      <c r="BI9" s="476"/>
      <c r="BJ9" s="477"/>
      <c r="BK9" s="478"/>
      <c r="BL9" s="475"/>
      <c r="BM9" s="478"/>
    </row>
    <row r="10" spans="1:65" ht="14.25" customHeight="1">
      <c r="A10" s="461"/>
      <c r="B10" s="479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1"/>
      <c r="P10" s="481"/>
      <c r="Q10" s="467"/>
      <c r="R10" s="467"/>
      <c r="S10" s="458"/>
      <c r="T10" s="458"/>
      <c r="U10" s="458"/>
      <c r="V10" s="458"/>
      <c r="W10" s="457"/>
      <c r="X10" s="457"/>
      <c r="Y10" s="457"/>
      <c r="Z10" s="457"/>
      <c r="AA10" s="457"/>
      <c r="AB10" s="457"/>
      <c r="AC10" s="457"/>
      <c r="AD10" s="457"/>
      <c r="AE10" s="470"/>
      <c r="AF10" s="457"/>
      <c r="AG10" s="457"/>
      <c r="AI10" s="457"/>
      <c r="AJ10" s="457"/>
      <c r="AK10" s="457"/>
      <c r="AL10" s="457"/>
      <c r="AM10" s="457"/>
      <c r="AN10" s="457"/>
      <c r="AO10" s="457"/>
      <c r="AP10" s="458"/>
      <c r="AQ10" s="458"/>
      <c r="AR10" s="458"/>
      <c r="AS10" s="458"/>
      <c r="AT10" s="458"/>
      <c r="AU10" s="458"/>
      <c r="AV10" s="458"/>
      <c r="AW10" s="458"/>
      <c r="AX10" s="469"/>
      <c r="AY10" s="482"/>
      <c r="AZ10" s="482"/>
      <c r="BA10" s="482"/>
      <c r="BB10" s="482"/>
      <c r="BC10" s="482"/>
      <c r="BD10" s="482"/>
      <c r="BE10" s="482"/>
      <c r="BF10" s="482"/>
      <c r="BG10" s="482"/>
      <c r="BH10" s="482"/>
      <c r="BI10" s="482"/>
      <c r="BJ10" s="482"/>
      <c r="BK10" s="482"/>
      <c r="BL10" s="482"/>
      <c r="BM10" s="482"/>
    </row>
    <row r="11" spans="1:65" ht="14.25" customHeight="1">
      <c r="A11" s="461"/>
      <c r="B11" s="458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67"/>
      <c r="P11" s="467"/>
      <c r="Q11" s="467"/>
      <c r="R11" s="467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58"/>
      <c r="AV11" s="458"/>
      <c r="AW11" s="458"/>
      <c r="AX11" s="469"/>
      <c r="AY11" s="470"/>
      <c r="AZ11" s="470"/>
      <c r="BA11" s="470"/>
      <c r="BB11" s="470"/>
      <c r="BC11" s="470"/>
      <c r="BD11" s="470"/>
      <c r="BE11" s="483"/>
      <c r="BF11" s="483"/>
      <c r="BG11" s="483"/>
      <c r="BH11" s="831"/>
      <c r="BI11" s="832"/>
      <c r="BJ11" s="832"/>
      <c r="BK11" s="832"/>
      <c r="BL11" s="832"/>
      <c r="BM11" s="832"/>
    </row>
    <row r="12" spans="1:65" ht="14.25" customHeight="1">
      <c r="A12" s="461"/>
      <c r="B12" s="458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67"/>
      <c r="P12" s="467"/>
      <c r="Q12" s="467"/>
      <c r="R12" s="467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  <c r="AP12" s="458"/>
      <c r="AQ12" s="458"/>
      <c r="AR12" s="458"/>
      <c r="AS12" s="458"/>
      <c r="AT12" s="458"/>
      <c r="AU12" s="458"/>
      <c r="AV12" s="458"/>
      <c r="AW12" s="458"/>
      <c r="AX12" s="458"/>
      <c r="AY12" s="457"/>
      <c r="AZ12" s="457"/>
      <c r="BA12" s="457"/>
      <c r="BB12" s="457"/>
      <c r="BC12" s="457"/>
      <c r="BD12" s="457"/>
      <c r="BE12" s="484"/>
      <c r="BF12" s="484"/>
      <c r="BG12" s="484"/>
      <c r="BH12" s="480"/>
      <c r="BI12" s="480"/>
      <c r="BJ12" s="480"/>
      <c r="BK12" s="480"/>
      <c r="BL12" s="480"/>
      <c r="BM12" s="480"/>
    </row>
    <row r="13" spans="1:65" ht="14.25" customHeight="1">
      <c r="A13" s="461"/>
      <c r="B13" s="458"/>
      <c r="C13" s="458"/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67"/>
      <c r="P13" s="467"/>
      <c r="Q13" s="467"/>
      <c r="R13" s="467"/>
      <c r="S13" s="458"/>
      <c r="T13" s="458"/>
      <c r="U13" s="458"/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/>
      <c r="AY13" s="458"/>
      <c r="AZ13" s="458"/>
      <c r="BA13" s="458"/>
      <c r="BB13" s="458"/>
      <c r="BC13" s="458"/>
      <c r="BD13" s="458"/>
      <c r="BE13" s="461"/>
      <c r="BF13" s="461"/>
      <c r="BG13" s="461"/>
      <c r="BH13" s="463"/>
      <c r="BI13" s="463"/>
      <c r="BJ13" s="463"/>
      <c r="BK13" s="463"/>
      <c r="BL13" s="463"/>
      <c r="BM13" s="463"/>
    </row>
    <row r="14" spans="1:65" ht="19.5" customHeight="1">
      <c r="A14" s="461"/>
      <c r="B14" s="458"/>
      <c r="C14" s="458"/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67"/>
      <c r="P14" s="467"/>
      <c r="Q14" s="467"/>
      <c r="R14" s="467"/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  <c r="BA14" s="458"/>
      <c r="BB14" s="458"/>
      <c r="BC14" s="458"/>
      <c r="BD14" s="458"/>
      <c r="BE14" s="461"/>
      <c r="BF14" s="461"/>
      <c r="BG14" s="461"/>
      <c r="BH14" s="463"/>
      <c r="BI14" s="463"/>
      <c r="BJ14" s="463"/>
      <c r="BK14" s="463"/>
      <c r="BL14" s="463"/>
      <c r="BM14" s="463"/>
    </row>
    <row r="15" spans="1:65" ht="19.5" customHeight="1">
      <c r="A15" s="461"/>
      <c r="B15" s="458"/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67"/>
      <c r="P15" s="467"/>
      <c r="Q15" s="467"/>
      <c r="R15" s="467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/>
      <c r="BD15" s="458"/>
      <c r="BE15" s="461"/>
      <c r="BF15" s="461"/>
      <c r="BG15" s="461"/>
      <c r="BH15" s="463"/>
      <c r="BI15" s="463"/>
      <c r="BJ15" s="463"/>
      <c r="BK15" s="463"/>
      <c r="BL15" s="463"/>
      <c r="BM15" s="463"/>
    </row>
    <row r="16" spans="1:65" ht="18.75" customHeight="1">
      <c r="A16" s="461"/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833"/>
      <c r="AD16" s="833"/>
      <c r="AE16" s="833"/>
      <c r="AF16" s="833"/>
      <c r="AG16" s="833"/>
      <c r="AH16" s="833"/>
      <c r="AI16" s="833"/>
      <c r="AJ16" s="833"/>
      <c r="AK16" s="833"/>
      <c r="AL16" s="833"/>
      <c r="AM16" s="833"/>
      <c r="AN16" s="833"/>
      <c r="AO16" s="833"/>
      <c r="AP16" s="833"/>
      <c r="AQ16" s="833"/>
      <c r="AR16" s="833"/>
      <c r="AS16" s="485"/>
      <c r="AT16" s="458"/>
      <c r="AU16" s="458"/>
      <c r="AV16" s="458"/>
      <c r="AW16" s="458"/>
      <c r="AX16" s="458"/>
      <c r="AY16" s="458"/>
      <c r="AZ16" s="486"/>
      <c r="BA16" s="486"/>
      <c r="BB16" s="486"/>
      <c r="BC16" s="463"/>
      <c r="BD16" s="463"/>
      <c r="BE16" s="461"/>
      <c r="BF16" s="461"/>
      <c r="BG16" s="461"/>
      <c r="BH16" s="461"/>
      <c r="BI16" s="461"/>
      <c r="BJ16" s="461"/>
      <c r="BK16" s="461"/>
      <c r="BL16" s="461"/>
      <c r="BM16" s="461"/>
    </row>
    <row r="17" spans="1:65" ht="12.75">
      <c r="A17" s="461"/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830"/>
      <c r="M17" s="830"/>
      <c r="N17" s="830"/>
      <c r="O17" s="830"/>
      <c r="P17" s="830"/>
      <c r="Q17" s="830"/>
      <c r="R17" s="830"/>
      <c r="S17" s="830"/>
      <c r="T17" s="830"/>
      <c r="U17" s="830"/>
      <c r="V17" s="830"/>
      <c r="W17" s="830"/>
      <c r="X17" s="830"/>
      <c r="Y17" s="830"/>
      <c r="Z17" s="830"/>
      <c r="AA17" s="830"/>
      <c r="AB17" s="830"/>
      <c r="AC17" s="830"/>
      <c r="AD17" s="830"/>
      <c r="AE17" s="830"/>
      <c r="AF17" s="830"/>
      <c r="AG17" s="830"/>
      <c r="AH17" s="830"/>
      <c r="AI17" s="830"/>
      <c r="AJ17" s="830"/>
      <c r="AK17" s="830"/>
      <c r="AL17" s="830"/>
      <c r="AM17" s="830"/>
      <c r="AN17" s="830"/>
      <c r="AO17" s="830"/>
      <c r="AP17" s="830"/>
      <c r="AQ17" s="830"/>
      <c r="AR17" s="830"/>
      <c r="AS17" s="830"/>
      <c r="AT17" s="830"/>
      <c r="AU17" s="830"/>
      <c r="AV17" s="830"/>
      <c r="AW17" s="830"/>
      <c r="AX17" s="830"/>
      <c r="AY17" s="830"/>
      <c r="AZ17" s="830"/>
      <c r="BA17" s="830"/>
      <c r="BB17" s="830"/>
      <c r="BC17" s="830"/>
      <c r="BD17" s="830"/>
      <c r="BE17" s="830"/>
      <c r="BF17" s="830"/>
      <c r="BG17" s="487"/>
      <c r="BH17" s="487"/>
      <c r="BI17" s="487"/>
      <c r="BJ17" s="488"/>
      <c r="BK17" s="488"/>
      <c r="BL17" s="489"/>
      <c r="BM17" s="489"/>
    </row>
    <row r="18" spans="1:65" ht="18.75">
      <c r="A18" s="461"/>
      <c r="B18" s="461"/>
      <c r="C18" s="461"/>
      <c r="D18" s="461"/>
      <c r="E18" s="461"/>
      <c r="F18" s="485"/>
      <c r="G18" s="485"/>
      <c r="H18" s="485"/>
      <c r="I18" s="461"/>
      <c r="J18" s="461"/>
      <c r="K18" s="461"/>
      <c r="L18" s="461"/>
      <c r="M18" s="461"/>
      <c r="N18" s="461"/>
      <c r="O18" s="461"/>
      <c r="P18" s="458"/>
      <c r="Q18" s="458"/>
      <c r="R18" s="458"/>
      <c r="S18" s="458"/>
      <c r="T18" s="458"/>
      <c r="U18" s="458"/>
      <c r="V18" s="458"/>
      <c r="W18" s="784"/>
      <c r="X18" s="785"/>
      <c r="Y18" s="785"/>
      <c r="Z18" s="785"/>
      <c r="AA18" s="785"/>
      <c r="AB18" s="785"/>
      <c r="AC18" s="785"/>
      <c r="AD18" s="785"/>
      <c r="AE18" s="785"/>
      <c r="AF18" s="785"/>
      <c r="AG18" s="785"/>
      <c r="AH18" s="785"/>
      <c r="AI18" s="785"/>
      <c r="AJ18" s="785"/>
      <c r="AK18" s="785"/>
      <c r="AL18" s="785"/>
      <c r="AM18" s="785"/>
      <c r="AN18" s="785"/>
      <c r="AO18" s="785"/>
      <c r="AP18" s="785"/>
      <c r="AQ18" s="785"/>
      <c r="AR18" s="785"/>
      <c r="AS18" s="785"/>
      <c r="AT18" s="785"/>
      <c r="AU18" s="786"/>
      <c r="AV18" s="786"/>
      <c r="AW18" s="786"/>
      <c r="AX18" s="786"/>
      <c r="AY18" s="786"/>
      <c r="AZ18" s="786"/>
      <c r="BA18" s="786"/>
      <c r="BB18" s="786"/>
      <c r="BC18" s="463"/>
      <c r="BD18" s="463"/>
      <c r="BE18" s="487"/>
      <c r="BF18" s="487"/>
      <c r="BG18" s="487"/>
      <c r="BH18" s="487"/>
      <c r="BI18" s="487"/>
      <c r="BJ18" s="487"/>
      <c r="BK18" s="487"/>
      <c r="BL18" s="488"/>
      <c r="BM18" s="489"/>
    </row>
    <row r="19" spans="1:65" ht="12.75">
      <c r="A19" s="461"/>
      <c r="B19" s="461"/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90"/>
      <c r="AH19" s="490"/>
      <c r="AI19" s="490"/>
      <c r="AJ19" s="490"/>
      <c r="AK19" s="490"/>
      <c r="AL19" s="490"/>
      <c r="AM19" s="490"/>
      <c r="AN19" s="490"/>
      <c r="AO19" s="490"/>
      <c r="AP19" s="490"/>
      <c r="AQ19" s="490"/>
      <c r="AR19" s="490"/>
      <c r="AS19" s="490"/>
      <c r="AT19" s="490"/>
      <c r="AU19" s="490"/>
      <c r="AV19" s="490"/>
      <c r="AW19" s="490"/>
      <c r="AX19" s="490"/>
      <c r="AY19" s="458"/>
      <c r="AZ19" s="491"/>
      <c r="BA19" s="491"/>
      <c r="BB19" s="486"/>
      <c r="BC19" s="463"/>
      <c r="BD19" s="463"/>
      <c r="BE19" s="489"/>
      <c r="BF19" s="487"/>
      <c r="BG19" s="487"/>
      <c r="BH19" s="487"/>
      <c r="BI19" s="487"/>
      <c r="BJ19" s="487"/>
      <c r="BK19" s="487"/>
      <c r="BL19" s="488"/>
      <c r="BM19" s="489"/>
    </row>
    <row r="20" spans="1:65" ht="12.75">
      <c r="A20" s="461"/>
      <c r="B20" s="461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58"/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8"/>
      <c r="AB20" s="458"/>
      <c r="AC20" s="458"/>
      <c r="AD20" s="458"/>
      <c r="AE20" s="458"/>
      <c r="AF20" s="458"/>
      <c r="AG20" s="490"/>
      <c r="AH20" s="490"/>
      <c r="AI20" s="490"/>
      <c r="AJ20" s="490"/>
      <c r="AK20" s="490"/>
      <c r="AL20" s="490"/>
      <c r="AM20" s="490"/>
      <c r="AN20" s="490"/>
      <c r="AO20" s="490"/>
      <c r="AP20" s="490"/>
      <c r="AQ20" s="490"/>
      <c r="AR20" s="490"/>
      <c r="AS20" s="490"/>
      <c r="AT20" s="490"/>
      <c r="AU20" s="490"/>
      <c r="AV20" s="490"/>
      <c r="AW20" s="490"/>
      <c r="AX20" s="490"/>
      <c r="AY20" s="458"/>
      <c r="AZ20" s="491"/>
      <c r="BA20" s="491"/>
      <c r="BB20" s="486"/>
      <c r="BC20" s="463"/>
      <c r="BD20" s="463"/>
      <c r="BE20" s="489"/>
      <c r="BF20" s="487"/>
      <c r="BG20" s="487"/>
      <c r="BH20" s="487"/>
      <c r="BI20" s="487"/>
      <c r="BJ20" s="487"/>
      <c r="BK20" s="487"/>
      <c r="BL20" s="488"/>
      <c r="BM20" s="489"/>
    </row>
    <row r="21" spans="1:65" ht="12.75">
      <c r="A21" s="461"/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90"/>
      <c r="AH21" s="490"/>
      <c r="AI21" s="490"/>
      <c r="AJ21" s="490"/>
      <c r="AK21" s="490"/>
      <c r="AL21" s="490"/>
      <c r="AM21" s="490"/>
      <c r="AN21" s="490"/>
      <c r="AO21" s="490"/>
      <c r="AP21" s="490"/>
      <c r="AQ21" s="490"/>
      <c r="AR21" s="490"/>
      <c r="AS21" s="490"/>
      <c r="AT21" s="490"/>
      <c r="AU21" s="490"/>
      <c r="AV21" s="490"/>
      <c r="AW21" s="490"/>
      <c r="AX21" s="490"/>
      <c r="AY21" s="458"/>
      <c r="AZ21" s="491"/>
      <c r="BA21" s="491"/>
      <c r="BB21" s="486"/>
      <c r="BC21" s="463"/>
      <c r="BD21" s="463"/>
      <c r="BE21" s="489"/>
      <c r="BF21" s="487"/>
      <c r="BG21" s="487"/>
      <c r="BH21" s="487"/>
      <c r="BI21" s="487"/>
      <c r="BJ21" s="487"/>
      <c r="BK21" s="487"/>
      <c r="BL21" s="488"/>
      <c r="BM21" s="489"/>
    </row>
    <row r="22" spans="1:65" ht="18">
      <c r="A22" s="461"/>
      <c r="B22" s="461"/>
      <c r="C22" s="461"/>
      <c r="D22" s="461"/>
      <c r="E22" s="461"/>
      <c r="F22" s="492"/>
      <c r="G22" s="492"/>
      <c r="H22" s="492"/>
      <c r="I22" s="493"/>
      <c r="J22" s="493"/>
      <c r="K22" s="461"/>
      <c r="L22" s="461"/>
      <c r="M22" s="461"/>
      <c r="N22" s="461"/>
      <c r="O22" s="461"/>
      <c r="P22" s="458"/>
      <c r="Q22" s="458"/>
      <c r="R22" s="458"/>
      <c r="S22" s="458"/>
      <c r="T22" s="458"/>
      <c r="U22" s="458"/>
      <c r="V22" s="458"/>
      <c r="W22" s="458"/>
      <c r="X22" s="458"/>
      <c r="Y22" s="464"/>
      <c r="Z22" s="464"/>
      <c r="AA22" s="464"/>
      <c r="AB22" s="464"/>
      <c r="AC22" s="464"/>
      <c r="AD22" s="458"/>
      <c r="AE22" s="458"/>
      <c r="AF22" s="458"/>
      <c r="AG22" s="494"/>
      <c r="AH22" s="494"/>
      <c r="AI22" s="494"/>
      <c r="AJ22" s="494"/>
      <c r="AK22" s="494"/>
      <c r="AL22" s="494"/>
      <c r="AM22" s="824"/>
      <c r="AN22" s="824"/>
      <c r="AO22" s="824"/>
      <c r="AP22" s="824"/>
      <c r="AQ22" s="824"/>
      <c r="AR22" s="824"/>
      <c r="AS22" s="824"/>
      <c r="AT22" s="490"/>
      <c r="AU22" s="787"/>
      <c r="AV22" s="787"/>
      <c r="AW22" s="787"/>
      <c r="AX22" s="787"/>
      <c r="AY22" s="787"/>
      <c r="AZ22" s="787"/>
      <c r="BA22" s="825"/>
      <c r="BB22" s="825"/>
      <c r="BC22" s="825"/>
      <c r="BD22" s="825"/>
      <c r="BE22" s="825"/>
      <c r="BF22" s="825"/>
      <c r="BG22" s="487"/>
      <c r="BH22" s="487"/>
      <c r="BI22" s="487"/>
      <c r="BJ22" s="487"/>
      <c r="BK22" s="487"/>
      <c r="BL22" s="488"/>
      <c r="BM22" s="489"/>
    </row>
    <row r="23" spans="1:65" ht="18">
      <c r="A23" s="461"/>
      <c r="B23" s="461"/>
      <c r="C23" s="461"/>
      <c r="D23" s="461"/>
      <c r="E23" s="461"/>
      <c r="F23" s="492"/>
      <c r="G23" s="492"/>
      <c r="H23" s="492"/>
      <c r="I23" s="493"/>
      <c r="J23" s="493"/>
      <c r="K23" s="461"/>
      <c r="L23" s="461"/>
      <c r="M23" s="461"/>
      <c r="N23" s="461"/>
      <c r="O23" s="461"/>
      <c r="P23" s="458"/>
      <c r="Q23" s="458"/>
      <c r="R23" s="458"/>
      <c r="S23" s="458"/>
      <c r="T23" s="458"/>
      <c r="U23" s="458"/>
      <c r="V23" s="458"/>
      <c r="W23" s="458"/>
      <c r="X23" s="458"/>
      <c r="Y23" s="464"/>
      <c r="Z23" s="464"/>
      <c r="AA23" s="464"/>
      <c r="AB23" s="464"/>
      <c r="AC23" s="464"/>
      <c r="AD23" s="458"/>
      <c r="AE23" s="458"/>
      <c r="AF23" s="458"/>
      <c r="AG23" s="494"/>
      <c r="AH23" s="494"/>
      <c r="AI23" s="494"/>
      <c r="AJ23" s="494"/>
      <c r="AK23" s="494"/>
      <c r="AL23" s="494"/>
      <c r="AM23" s="494"/>
      <c r="AN23" s="494"/>
      <c r="AO23" s="494"/>
      <c r="AP23" s="494"/>
      <c r="AQ23" s="494"/>
      <c r="AR23" s="494"/>
      <c r="AS23" s="496"/>
      <c r="AT23" s="490"/>
      <c r="AU23" s="787"/>
      <c r="AV23" s="787"/>
      <c r="AW23" s="787"/>
      <c r="AX23" s="787"/>
      <c r="AY23" s="787"/>
      <c r="AZ23" s="787"/>
      <c r="BA23" s="787"/>
      <c r="BB23" s="787"/>
      <c r="BC23" s="787"/>
      <c r="BD23" s="787"/>
      <c r="BE23" s="787"/>
      <c r="BF23" s="787"/>
      <c r="BG23" s="786"/>
      <c r="BH23" s="487"/>
      <c r="BI23" s="487"/>
      <c r="BJ23" s="487"/>
      <c r="BK23" s="487"/>
      <c r="BL23" s="488"/>
      <c r="BM23" s="489"/>
    </row>
    <row r="24" spans="1:65" ht="18">
      <c r="A24" s="461"/>
      <c r="B24" s="461"/>
      <c r="C24" s="461"/>
      <c r="D24" s="461"/>
      <c r="E24" s="461"/>
      <c r="F24" s="492"/>
      <c r="G24" s="492"/>
      <c r="H24" s="492"/>
      <c r="I24" s="493"/>
      <c r="J24" s="493"/>
      <c r="K24" s="461"/>
      <c r="L24" s="461"/>
      <c r="M24" s="461"/>
      <c r="N24" s="461"/>
      <c r="O24" s="461"/>
      <c r="P24" s="458"/>
      <c r="Q24" s="458"/>
      <c r="R24" s="458"/>
      <c r="S24" s="458"/>
      <c r="T24" s="458"/>
      <c r="U24" s="458"/>
      <c r="V24" s="458"/>
      <c r="W24" s="458"/>
      <c r="X24" s="458"/>
      <c r="Y24" s="464"/>
      <c r="Z24" s="464"/>
      <c r="AA24" s="464"/>
      <c r="AB24" s="464"/>
      <c r="AC24" s="464"/>
      <c r="AD24" s="458"/>
      <c r="AE24" s="458"/>
      <c r="AF24" s="458"/>
      <c r="AG24" s="494"/>
      <c r="AH24" s="494"/>
      <c r="AI24" s="494"/>
      <c r="AJ24" s="494"/>
      <c r="AK24" s="494"/>
      <c r="AL24" s="494"/>
      <c r="AM24" s="494"/>
      <c r="AN24" s="494"/>
      <c r="AO24" s="494"/>
      <c r="AP24" s="494"/>
      <c r="AQ24" s="494"/>
      <c r="AR24" s="494"/>
      <c r="AS24" s="496"/>
      <c r="AT24" s="490"/>
      <c r="AU24" s="495"/>
      <c r="AV24" s="495"/>
      <c r="AW24" s="495"/>
      <c r="AX24" s="495"/>
      <c r="AY24" s="495"/>
      <c r="AZ24" s="495"/>
      <c r="BA24" s="495"/>
      <c r="BB24" s="495"/>
      <c r="BC24" s="495"/>
      <c r="BD24" s="495"/>
      <c r="BE24" s="495"/>
      <c r="BF24" s="495"/>
      <c r="BG24" s="487"/>
      <c r="BH24" s="487"/>
      <c r="BI24" s="487"/>
      <c r="BJ24" s="487"/>
      <c r="BK24" s="487"/>
      <c r="BL24" s="488"/>
      <c r="BM24" s="489"/>
    </row>
    <row r="25" spans="1:65" ht="12.75">
      <c r="A25" s="461"/>
      <c r="B25" s="461"/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58"/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97"/>
      <c r="AH25" s="490"/>
      <c r="AI25" s="490"/>
      <c r="AJ25" s="490"/>
      <c r="AK25" s="490"/>
      <c r="AL25" s="490"/>
      <c r="AM25" s="490"/>
      <c r="AN25" s="490"/>
      <c r="AO25" s="490"/>
      <c r="AP25" s="490"/>
      <c r="AQ25" s="490"/>
      <c r="AR25" s="490"/>
      <c r="AS25" s="464"/>
      <c r="AT25" s="494"/>
      <c r="AU25" s="788"/>
      <c r="AV25" s="786"/>
      <c r="AW25" s="786"/>
      <c r="AX25" s="786"/>
      <c r="AY25" s="786"/>
      <c r="AZ25" s="786"/>
      <c r="BA25" s="786"/>
      <c r="BB25" s="786"/>
      <c r="BC25" s="786"/>
      <c r="BD25" s="786"/>
      <c r="BE25" s="786"/>
      <c r="BF25" s="786"/>
      <c r="BG25" s="487"/>
      <c r="BH25" s="487"/>
      <c r="BI25" s="487"/>
      <c r="BJ25" s="487"/>
      <c r="BK25" s="487"/>
      <c r="BL25" s="488"/>
      <c r="BM25" s="489"/>
    </row>
    <row r="26" spans="1:65" ht="12.75">
      <c r="A26" s="461"/>
      <c r="B26" s="461"/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8"/>
      <c r="AG26" s="497"/>
      <c r="AH26" s="490"/>
      <c r="AI26" s="490"/>
      <c r="AJ26" s="490"/>
      <c r="AK26" s="490"/>
      <c r="AL26" s="490"/>
      <c r="AM26" s="490"/>
      <c r="AN26" s="490"/>
      <c r="AO26" s="490"/>
      <c r="AP26" s="490"/>
      <c r="AQ26" s="490"/>
      <c r="AR26" s="490"/>
      <c r="AS26" s="464"/>
      <c r="AT26" s="494"/>
      <c r="AU26" s="788"/>
      <c r="AV26" s="786"/>
      <c r="AW26" s="786"/>
      <c r="AX26" s="786"/>
      <c r="AY26" s="786"/>
      <c r="AZ26" s="786"/>
      <c r="BA26" s="786"/>
      <c r="BB26" s="786"/>
      <c r="BC26" s="786"/>
      <c r="BD26" s="786"/>
      <c r="BE26" s="786"/>
      <c r="BF26" s="487"/>
      <c r="BG26" s="487"/>
      <c r="BH26" s="487"/>
      <c r="BI26" s="487"/>
      <c r="BJ26" s="487"/>
      <c r="BK26" s="487"/>
      <c r="BL26" s="488"/>
      <c r="BM26" s="489"/>
    </row>
    <row r="27" spans="1:65" ht="12" customHeight="1">
      <c r="A27" s="461"/>
      <c r="B27" s="461"/>
      <c r="C27" s="461"/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58"/>
      <c r="Q27" s="458"/>
      <c r="R27" s="458"/>
      <c r="S27" s="458"/>
      <c r="T27" s="458"/>
      <c r="U27" s="458"/>
      <c r="V27" s="458"/>
      <c r="W27" s="458"/>
      <c r="X27" s="458"/>
      <c r="Y27" s="474"/>
      <c r="Z27" s="498"/>
      <c r="AA27" s="498"/>
      <c r="AB27" s="498"/>
      <c r="AC27" s="498"/>
      <c r="AD27" s="498"/>
      <c r="AE27" s="499"/>
      <c r="AF27" s="499"/>
      <c r="AG27" s="499"/>
      <c r="AH27" s="499"/>
      <c r="AI27" s="499"/>
      <c r="AJ27" s="499"/>
      <c r="AK27" s="499"/>
      <c r="AL27" s="499"/>
      <c r="AM27" s="499"/>
      <c r="AN27" s="458"/>
      <c r="AO27" s="499"/>
      <c r="AP27" s="499"/>
      <c r="AQ27" s="499"/>
      <c r="AR27" s="499"/>
      <c r="AS27" s="500"/>
      <c r="AT27" s="499"/>
      <c r="AU27" s="501"/>
      <c r="AV27" s="499"/>
      <c r="AW27" s="499"/>
      <c r="AX27" s="502"/>
      <c r="AY27" s="458"/>
      <c r="AZ27" s="458"/>
      <c r="BA27" s="458"/>
      <c r="BB27" s="458"/>
      <c r="BC27" s="458"/>
      <c r="BD27" s="458"/>
      <c r="BE27" s="461"/>
      <c r="BF27" s="461"/>
      <c r="BG27" s="461"/>
      <c r="BH27" s="461"/>
      <c r="BI27" s="461"/>
      <c r="BJ27" s="461"/>
      <c r="BK27" s="461"/>
      <c r="BL27" s="461"/>
      <c r="BM27" s="461"/>
    </row>
    <row r="28" spans="1:65" ht="18" customHeight="1">
      <c r="A28" s="461"/>
      <c r="B28" s="461"/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58"/>
      <c r="Q28" s="458"/>
      <c r="R28" s="458"/>
      <c r="S28" s="458"/>
      <c r="T28" s="458"/>
      <c r="U28" s="458"/>
      <c r="V28" s="458"/>
      <c r="W28" s="458"/>
      <c r="X28" s="458"/>
      <c r="Y28" s="464"/>
      <c r="Z28" s="464"/>
      <c r="AA28" s="464"/>
      <c r="AB28" s="464"/>
      <c r="AC28" s="464"/>
      <c r="AD28" s="464"/>
      <c r="AE28" s="503"/>
      <c r="AF28" s="503"/>
      <c r="AG28" s="503"/>
      <c r="AH28" s="503"/>
      <c r="AI28" s="503"/>
      <c r="AJ28" s="503"/>
      <c r="AK28" s="503"/>
      <c r="AL28" s="503"/>
      <c r="AM28" s="503"/>
      <c r="AN28" s="503"/>
      <c r="AO28" s="503"/>
      <c r="AP28" s="503"/>
      <c r="AQ28" s="503"/>
      <c r="AR28" s="503"/>
      <c r="AS28" s="503"/>
      <c r="AT28" s="503"/>
      <c r="AU28" s="503"/>
      <c r="AV28" s="503"/>
      <c r="AW28" s="503"/>
      <c r="AX28" s="502"/>
      <c r="AY28" s="458"/>
      <c r="AZ28" s="458"/>
      <c r="BA28" s="458"/>
      <c r="BB28" s="458"/>
      <c r="BC28" s="458"/>
      <c r="BD28" s="458"/>
      <c r="BE28" s="461"/>
      <c r="BF28" s="461"/>
      <c r="BG28" s="461"/>
      <c r="BH28" s="461"/>
      <c r="BI28" s="461"/>
      <c r="BJ28" s="461"/>
      <c r="BK28" s="461"/>
      <c r="BL28" s="461"/>
      <c r="BM28" s="461"/>
    </row>
    <row r="29" spans="1:65" ht="12" customHeight="1">
      <c r="A29" s="461"/>
      <c r="B29" s="461"/>
      <c r="C29" s="461"/>
      <c r="D29" s="461"/>
      <c r="E29" s="461"/>
      <c r="F29" s="461"/>
      <c r="G29" s="461"/>
      <c r="H29" s="461"/>
      <c r="I29" s="461"/>
      <c r="J29" s="461"/>
      <c r="K29" s="461"/>
      <c r="L29" s="461"/>
      <c r="M29" s="461"/>
      <c r="N29" s="461"/>
      <c r="O29" s="461"/>
      <c r="P29" s="458"/>
      <c r="Q29" s="458"/>
      <c r="R29" s="458"/>
      <c r="S29" s="458"/>
      <c r="T29" s="458"/>
      <c r="U29" s="458"/>
      <c r="V29" s="458"/>
      <c r="W29" s="458"/>
      <c r="X29" s="458"/>
      <c r="Y29" s="458"/>
      <c r="Z29" s="458"/>
      <c r="AA29" s="458"/>
      <c r="AB29" s="458"/>
      <c r="AC29" s="458"/>
      <c r="AD29" s="496"/>
      <c r="AE29" s="504"/>
      <c r="AF29" s="504"/>
      <c r="AG29" s="504"/>
      <c r="AH29" s="504"/>
      <c r="AI29" s="504"/>
      <c r="AJ29" s="504"/>
      <c r="AK29" s="504"/>
      <c r="AL29" s="504"/>
      <c r="AM29" s="504"/>
      <c r="AN29" s="504"/>
      <c r="AO29" s="504"/>
      <c r="AP29" s="504"/>
      <c r="AQ29" s="504"/>
      <c r="AR29" s="504"/>
      <c r="AS29" s="505"/>
      <c r="AT29" s="504"/>
      <c r="AU29" s="506"/>
      <c r="AV29" s="504"/>
      <c r="AW29" s="504"/>
      <c r="AX29" s="504"/>
      <c r="AY29" s="458"/>
      <c r="AZ29" s="458"/>
      <c r="BA29" s="458"/>
      <c r="BB29" s="458"/>
      <c r="BC29" s="458"/>
      <c r="BD29" s="458"/>
      <c r="BE29" s="461"/>
      <c r="BF29" s="461"/>
      <c r="BG29" s="461"/>
      <c r="BH29" s="461"/>
      <c r="BI29" s="461"/>
      <c r="BJ29" s="461"/>
      <c r="BK29" s="461"/>
      <c r="BL29" s="461"/>
      <c r="BM29" s="461"/>
    </row>
    <row r="30" spans="1:65" ht="12" customHeight="1">
      <c r="A30" s="461"/>
      <c r="B30" s="461"/>
      <c r="C30" s="461"/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58"/>
      <c r="Q30" s="458"/>
      <c r="R30" s="469"/>
      <c r="S30" s="469"/>
      <c r="T30" s="469"/>
      <c r="U30" s="469"/>
      <c r="V30" s="458"/>
      <c r="W30" s="458"/>
      <c r="X30" s="458"/>
      <c r="Y30" s="458"/>
      <c r="Z30" s="458"/>
      <c r="AA30" s="458"/>
      <c r="AB30" s="458"/>
      <c r="AC30" s="458"/>
      <c r="AD30" s="496"/>
      <c r="AE30" s="504"/>
      <c r="AF30" s="504"/>
      <c r="AG30" s="504"/>
      <c r="AH30" s="504"/>
      <c r="AI30" s="504"/>
      <c r="AJ30" s="504"/>
      <c r="AK30" s="504"/>
      <c r="AL30" s="504"/>
      <c r="AM30" s="504"/>
      <c r="AN30" s="504"/>
      <c r="AO30" s="504"/>
      <c r="AP30" s="504"/>
      <c r="AQ30" s="504"/>
      <c r="AR30" s="504"/>
      <c r="AS30" s="507"/>
      <c r="AT30" s="504"/>
      <c r="AU30" s="508"/>
      <c r="AV30" s="504"/>
      <c r="AW30" s="504"/>
      <c r="AX30" s="504"/>
      <c r="AY30" s="458"/>
      <c r="AZ30" s="458"/>
      <c r="BA30" s="458"/>
      <c r="BB30" s="458"/>
      <c r="BC30" s="458"/>
      <c r="BD30" s="458"/>
      <c r="BE30" s="461"/>
      <c r="BF30" s="461"/>
      <c r="BG30" s="461"/>
      <c r="BH30" s="461"/>
      <c r="BI30" s="461"/>
      <c r="BJ30" s="461"/>
      <c r="BK30" s="461"/>
      <c r="BL30" s="461"/>
      <c r="BM30" s="461"/>
    </row>
    <row r="31" spans="1:65" ht="17.25" customHeight="1">
      <c r="A31" s="461"/>
      <c r="B31" s="461"/>
      <c r="C31" s="461"/>
      <c r="D31" s="461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1"/>
      <c r="P31" s="458"/>
      <c r="Q31" s="458"/>
      <c r="R31" s="469"/>
      <c r="S31" s="469"/>
      <c r="T31" s="469"/>
      <c r="U31" s="469"/>
      <c r="V31" s="458"/>
      <c r="W31" s="458"/>
      <c r="X31" s="458"/>
      <c r="Y31" s="458"/>
      <c r="Z31" s="458"/>
      <c r="AA31" s="458"/>
      <c r="AB31" s="458"/>
      <c r="AC31" s="458"/>
      <c r="AD31" s="496"/>
      <c r="AE31" s="504"/>
      <c r="AF31" s="504"/>
      <c r="AG31" s="504"/>
      <c r="AH31" s="504"/>
      <c r="AI31" s="504"/>
      <c r="AJ31" s="504"/>
      <c r="AK31" s="504"/>
      <c r="AL31" s="504"/>
      <c r="AM31" s="504"/>
      <c r="AN31" s="504"/>
      <c r="AO31" s="504"/>
      <c r="AP31" s="504"/>
      <c r="AQ31" s="504"/>
      <c r="AR31" s="504"/>
      <c r="AS31" s="507"/>
      <c r="AT31" s="504"/>
      <c r="AU31" s="506"/>
      <c r="AV31" s="504"/>
      <c r="AW31" s="504"/>
      <c r="AX31" s="504"/>
      <c r="AY31" s="458"/>
      <c r="AZ31" s="458"/>
      <c r="BA31" s="458"/>
      <c r="BB31" s="458"/>
      <c r="BC31" s="458"/>
      <c r="BD31" s="458"/>
      <c r="BE31" s="461"/>
      <c r="BF31" s="461"/>
      <c r="BG31" s="461"/>
      <c r="BH31" s="461"/>
      <c r="BI31" s="461"/>
      <c r="BJ31" s="461"/>
      <c r="BK31" s="461"/>
      <c r="BL31" s="461"/>
      <c r="BM31" s="461"/>
    </row>
    <row r="32" spans="1:65" ht="12" customHeight="1">
      <c r="A32" s="461"/>
      <c r="B32" s="458"/>
      <c r="C32" s="458"/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8"/>
      <c r="W32" s="458"/>
      <c r="X32" s="458"/>
      <c r="Y32" s="458"/>
      <c r="Z32" s="458"/>
      <c r="AA32" s="509"/>
      <c r="AB32" s="509"/>
      <c r="AC32" s="509"/>
      <c r="AD32" s="509"/>
      <c r="AE32" s="509"/>
      <c r="AF32" s="509"/>
      <c r="AG32" s="509"/>
      <c r="AH32" s="509"/>
      <c r="AI32" s="509"/>
      <c r="AJ32" s="509"/>
      <c r="AK32" s="509"/>
      <c r="AL32" s="509"/>
      <c r="AM32" s="509"/>
      <c r="AN32" s="509"/>
      <c r="AO32" s="509"/>
      <c r="AP32" s="509"/>
      <c r="AQ32" s="509"/>
      <c r="AR32" s="509"/>
      <c r="AS32" s="496"/>
      <c r="AT32" s="458"/>
      <c r="AU32" s="510"/>
      <c r="AV32" s="458"/>
      <c r="AW32" s="458"/>
      <c r="AX32" s="458"/>
      <c r="AY32" s="461"/>
      <c r="AZ32" s="461"/>
      <c r="BA32" s="461"/>
      <c r="BB32" s="461"/>
      <c r="BC32" s="461"/>
      <c r="BD32" s="461"/>
      <c r="BE32" s="461"/>
      <c r="BF32" s="461"/>
      <c r="BG32" s="461"/>
      <c r="BH32" s="461"/>
      <c r="BI32" s="461"/>
      <c r="BJ32" s="461"/>
      <c r="BK32" s="461"/>
      <c r="BL32" s="461"/>
      <c r="BM32" s="461"/>
    </row>
    <row r="33" spans="1:65" ht="12.75" customHeight="1">
      <c r="A33" s="461"/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509"/>
      <c r="AB33" s="509"/>
      <c r="AC33" s="509"/>
      <c r="AD33" s="509"/>
      <c r="AE33" s="509"/>
      <c r="AF33" s="509"/>
      <c r="AG33" s="509"/>
      <c r="AH33" s="509"/>
      <c r="AI33" s="509"/>
      <c r="AJ33" s="509"/>
      <c r="AK33" s="509"/>
      <c r="AL33" s="509"/>
      <c r="AM33" s="509"/>
      <c r="AN33" s="509"/>
      <c r="AO33" s="509"/>
      <c r="AP33" s="509"/>
      <c r="AQ33" s="509"/>
      <c r="AR33" s="509"/>
      <c r="AS33" s="496"/>
      <c r="AT33" s="458"/>
      <c r="AU33" s="510"/>
      <c r="AV33" s="458"/>
      <c r="AW33" s="458"/>
      <c r="AX33" s="458"/>
      <c r="AY33" s="461"/>
      <c r="AZ33" s="461"/>
      <c r="BA33" s="461"/>
      <c r="BB33" s="461"/>
      <c r="BC33" s="461"/>
      <c r="BD33" s="461"/>
      <c r="BE33" s="461"/>
      <c r="BF33" s="461"/>
      <c r="BG33" s="461"/>
      <c r="BH33" s="461"/>
      <c r="BI33" s="461"/>
      <c r="BJ33" s="461"/>
      <c r="BK33" s="461"/>
      <c r="BL33" s="461"/>
      <c r="BM33" s="461"/>
    </row>
    <row r="34" spans="1:65" ht="12" customHeight="1">
      <c r="A34" s="461"/>
      <c r="B34" s="458"/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  <c r="W34" s="458"/>
      <c r="X34" s="458"/>
      <c r="Y34" s="458"/>
      <c r="Z34" s="458"/>
      <c r="AA34" s="509"/>
      <c r="AB34" s="509"/>
      <c r="AC34" s="509"/>
      <c r="AD34" s="509"/>
      <c r="AE34" s="509"/>
      <c r="AF34" s="509"/>
      <c r="AG34" s="509"/>
      <c r="AH34" s="509"/>
      <c r="AI34" s="509"/>
      <c r="AJ34" s="509"/>
      <c r="AK34" s="509"/>
      <c r="AL34" s="509"/>
      <c r="AM34" s="509"/>
      <c r="AN34" s="509"/>
      <c r="AO34" s="509"/>
      <c r="AP34" s="509"/>
      <c r="AQ34" s="509"/>
      <c r="AR34" s="509"/>
      <c r="AS34" s="496"/>
      <c r="AT34" s="458"/>
      <c r="AU34" s="510"/>
      <c r="AV34" s="458"/>
      <c r="AW34" s="458"/>
      <c r="AX34" s="458"/>
      <c r="AY34" s="461"/>
      <c r="AZ34" s="461"/>
      <c r="BA34" s="461"/>
      <c r="BB34" s="461"/>
      <c r="BC34" s="461"/>
      <c r="BD34" s="461"/>
      <c r="BE34" s="461"/>
      <c r="BF34" s="461"/>
      <c r="BG34" s="461"/>
      <c r="BH34" s="461"/>
      <c r="BI34" s="461"/>
      <c r="BJ34" s="461"/>
      <c r="BK34" s="461"/>
      <c r="BL34" s="461"/>
      <c r="BM34" s="461"/>
    </row>
    <row r="35" spans="1:65" ht="15.75" customHeight="1">
      <c r="A35" s="461"/>
      <c r="B35" s="458"/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8"/>
      <c r="Z35" s="458"/>
      <c r="AA35" s="509"/>
      <c r="AB35" s="509"/>
      <c r="AC35" s="509"/>
      <c r="AD35" s="509"/>
      <c r="AE35" s="509"/>
      <c r="AF35" s="509"/>
      <c r="AG35" s="509"/>
      <c r="AH35" s="509"/>
      <c r="AI35" s="509"/>
      <c r="AJ35" s="509"/>
      <c r="AK35" s="509"/>
      <c r="AL35" s="509"/>
      <c r="AM35" s="509"/>
      <c r="AN35" s="509"/>
      <c r="AO35" s="509"/>
      <c r="AP35" s="509"/>
      <c r="AQ35" s="509"/>
      <c r="AR35" s="509"/>
      <c r="AS35" s="496"/>
      <c r="AT35" s="458"/>
      <c r="AU35" s="510"/>
      <c r="AV35" s="458"/>
      <c r="AW35" s="458"/>
      <c r="AX35" s="458"/>
      <c r="AY35" s="461"/>
      <c r="AZ35" s="461"/>
      <c r="BA35" s="461"/>
      <c r="BB35" s="461"/>
      <c r="BC35" s="461"/>
      <c r="BD35" s="461"/>
      <c r="BE35" s="461"/>
      <c r="BF35" s="461"/>
      <c r="BG35" s="461"/>
      <c r="BH35" s="461"/>
      <c r="BI35" s="461"/>
      <c r="BJ35" s="461"/>
      <c r="BK35" s="461"/>
      <c r="BL35" s="461"/>
      <c r="BM35" s="461"/>
    </row>
    <row r="36" spans="1:65" ht="15" customHeight="1">
      <c r="A36" s="461"/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8"/>
      <c r="W36" s="458"/>
      <c r="X36" s="458"/>
      <c r="Y36" s="458"/>
      <c r="Z36" s="458"/>
      <c r="AA36" s="509"/>
      <c r="AB36" s="509"/>
      <c r="AC36" s="509"/>
      <c r="AD36" s="509"/>
      <c r="AE36" s="509"/>
      <c r="AF36" s="509"/>
      <c r="AG36" s="509"/>
      <c r="AH36" s="509"/>
      <c r="AI36" s="509"/>
      <c r="AJ36" s="509"/>
      <c r="AK36" s="509"/>
      <c r="AL36" s="509"/>
      <c r="AM36" s="509"/>
      <c r="AN36" s="509"/>
      <c r="AO36" s="509"/>
      <c r="AP36" s="509"/>
      <c r="AQ36" s="509"/>
      <c r="AR36" s="509"/>
      <c r="AS36" s="496"/>
      <c r="AT36" s="458"/>
      <c r="AU36" s="826"/>
      <c r="AV36" s="827"/>
      <c r="AW36" s="827"/>
      <c r="AX36" s="827"/>
      <c r="AY36" s="827"/>
      <c r="AZ36" s="827"/>
      <c r="BA36" s="827"/>
      <c r="BB36" s="827"/>
      <c r="BC36" s="827"/>
      <c r="BD36" s="827"/>
      <c r="BE36" s="827"/>
      <c r="BF36" s="827"/>
      <c r="BG36" s="827"/>
      <c r="BH36" s="827"/>
      <c r="BI36" s="827"/>
      <c r="BJ36" s="827"/>
      <c r="BK36" s="827"/>
      <c r="BL36" s="827"/>
      <c r="BM36" s="827"/>
    </row>
    <row r="37" spans="1:65" ht="12" customHeight="1">
      <c r="A37" s="461"/>
      <c r="B37" s="458"/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8"/>
      <c r="W37" s="458"/>
      <c r="X37" s="458"/>
      <c r="Y37" s="458"/>
      <c r="Z37" s="458"/>
      <c r="AA37" s="458"/>
      <c r="AB37" s="458"/>
      <c r="AC37" s="458"/>
      <c r="AD37" s="458"/>
      <c r="AE37" s="458"/>
      <c r="AF37" s="458"/>
      <c r="AG37" s="458"/>
      <c r="AH37" s="458"/>
      <c r="AI37" s="458"/>
      <c r="AJ37" s="458"/>
      <c r="AK37" s="458"/>
      <c r="AL37" s="458"/>
      <c r="AM37" s="458"/>
      <c r="AN37" s="458"/>
      <c r="AO37" s="458"/>
      <c r="AP37" s="458"/>
      <c r="AQ37" s="458"/>
      <c r="AR37" s="458"/>
      <c r="AS37" s="458"/>
      <c r="AT37" s="458"/>
      <c r="AU37" s="827"/>
      <c r="AV37" s="827"/>
      <c r="AW37" s="827"/>
      <c r="AX37" s="827"/>
      <c r="AY37" s="827"/>
      <c r="AZ37" s="827"/>
      <c r="BA37" s="827"/>
      <c r="BB37" s="827"/>
      <c r="BC37" s="827"/>
      <c r="BD37" s="827"/>
      <c r="BE37" s="827"/>
      <c r="BF37" s="827"/>
      <c r="BG37" s="827"/>
      <c r="BH37" s="827"/>
      <c r="BI37" s="827"/>
      <c r="BJ37" s="827"/>
      <c r="BK37" s="827"/>
      <c r="BL37" s="827"/>
      <c r="BM37" s="827"/>
    </row>
    <row r="38" spans="1:65" ht="16.5" customHeight="1">
      <c r="A38" s="461"/>
      <c r="B38" s="458"/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8"/>
      <c r="S38" s="458"/>
      <c r="T38" s="458"/>
      <c r="U38" s="458"/>
      <c r="V38" s="458"/>
      <c r="W38" s="458"/>
      <c r="X38" s="458"/>
      <c r="Y38" s="511"/>
      <c r="Z38" s="458"/>
      <c r="AA38" s="458"/>
      <c r="AB38" s="458"/>
      <c r="AC38" s="458"/>
      <c r="AD38" s="458"/>
      <c r="AE38" s="458"/>
      <c r="AF38" s="458"/>
      <c r="AG38" s="458"/>
      <c r="AH38" s="458"/>
      <c r="AI38" s="458"/>
      <c r="AJ38" s="458"/>
      <c r="AK38" s="469"/>
      <c r="AL38" s="469"/>
      <c r="AM38" s="458"/>
      <c r="AN38" s="458"/>
      <c r="AO38" s="458"/>
      <c r="AP38" s="458"/>
      <c r="AQ38" s="458"/>
      <c r="AR38" s="458"/>
      <c r="AS38" s="458"/>
      <c r="AT38" s="458"/>
      <c r="AU38" s="458"/>
      <c r="AV38" s="458"/>
      <c r="AW38" s="458"/>
      <c r="AX38" s="458"/>
      <c r="AY38" s="458"/>
      <c r="AZ38" s="458"/>
      <c r="BA38" s="458"/>
      <c r="BB38" s="458"/>
      <c r="BC38" s="458"/>
      <c r="BD38" s="828"/>
      <c r="BE38" s="829"/>
      <c r="BF38" s="829"/>
      <c r="BG38" s="829"/>
      <c r="BH38" s="829"/>
      <c r="BI38" s="829"/>
      <c r="BJ38" s="829"/>
      <c r="BK38" s="829"/>
      <c r="BL38" s="829"/>
      <c r="BM38" s="829"/>
    </row>
    <row r="39" spans="1:65" ht="16.5" customHeight="1">
      <c r="A39" s="461"/>
      <c r="B39" s="458"/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  <c r="AB39" s="458"/>
      <c r="AC39" s="458"/>
      <c r="AD39" s="458"/>
      <c r="AE39" s="458"/>
      <c r="AF39" s="458"/>
      <c r="AG39" s="458"/>
      <c r="AH39" s="458"/>
      <c r="AI39" s="458"/>
      <c r="AJ39" s="458"/>
      <c r="AK39" s="458"/>
      <c r="AL39" s="458"/>
      <c r="AM39" s="458"/>
      <c r="AN39" s="458"/>
      <c r="AO39" s="458"/>
      <c r="AP39" s="458"/>
      <c r="AQ39" s="458"/>
      <c r="AR39" s="458"/>
      <c r="AS39" s="458"/>
      <c r="AT39" s="458"/>
      <c r="AU39" s="458"/>
      <c r="AV39" s="458"/>
      <c r="AW39" s="458"/>
      <c r="AX39" s="458"/>
      <c r="AY39" s="458"/>
      <c r="AZ39" s="458"/>
      <c r="BA39" s="458"/>
      <c r="BB39" s="458"/>
      <c r="BC39" s="458"/>
      <c r="BD39" s="829"/>
      <c r="BE39" s="829"/>
      <c r="BF39" s="829"/>
      <c r="BG39" s="829"/>
      <c r="BH39" s="829"/>
      <c r="BI39" s="829"/>
      <c r="BJ39" s="829"/>
      <c r="BK39" s="829"/>
      <c r="BL39" s="829"/>
      <c r="BM39" s="829"/>
    </row>
    <row r="40" spans="1:66" ht="13.5" customHeight="1">
      <c r="A40" s="461"/>
      <c r="B40" s="822"/>
      <c r="C40" s="821"/>
      <c r="D40" s="821"/>
      <c r="E40" s="821"/>
      <c r="F40" s="821"/>
      <c r="G40" s="486"/>
      <c r="H40" s="821"/>
      <c r="I40" s="821"/>
      <c r="J40" s="821"/>
      <c r="K40" s="486"/>
      <c r="L40" s="821"/>
      <c r="M40" s="821"/>
      <c r="N40" s="821"/>
      <c r="O40" s="821"/>
      <c r="P40" s="821"/>
      <c r="Q40" s="821"/>
      <c r="R40" s="821"/>
      <c r="S40" s="821"/>
      <c r="T40" s="821"/>
      <c r="U40" s="486"/>
      <c r="V40" s="821"/>
      <c r="W40" s="821"/>
      <c r="X40" s="821"/>
      <c r="Y40" s="486"/>
      <c r="Z40" s="821"/>
      <c r="AA40" s="821"/>
      <c r="AB40" s="821"/>
      <c r="AC40" s="486"/>
      <c r="AD40" s="821"/>
      <c r="AE40" s="821"/>
      <c r="AF40" s="821"/>
      <c r="AG40" s="821"/>
      <c r="AH40" s="486"/>
      <c r="AI40" s="821"/>
      <c r="AJ40" s="821"/>
      <c r="AK40" s="821"/>
      <c r="AL40" s="486"/>
      <c r="AM40" s="821"/>
      <c r="AN40" s="821"/>
      <c r="AO40" s="821"/>
      <c r="AP40" s="821"/>
      <c r="AQ40" s="821"/>
      <c r="AR40" s="821"/>
      <c r="AS40" s="821"/>
      <c r="AT40" s="821"/>
      <c r="AU40" s="486"/>
      <c r="AV40" s="821"/>
      <c r="AW40" s="821"/>
      <c r="AX40" s="821"/>
      <c r="AY40" s="486"/>
      <c r="AZ40" s="821"/>
      <c r="BA40" s="821"/>
      <c r="BB40" s="821"/>
      <c r="BC40" s="821"/>
      <c r="BD40" s="512"/>
      <c r="BE40" s="822"/>
      <c r="BF40" s="819"/>
      <c r="BG40" s="819"/>
      <c r="BH40" s="818"/>
      <c r="BI40" s="818"/>
      <c r="BJ40" s="819"/>
      <c r="BK40" s="819"/>
      <c r="BL40" s="819"/>
      <c r="BM40" s="819"/>
      <c r="BN40" s="513"/>
    </row>
    <row r="41" spans="1:66" ht="15" customHeight="1">
      <c r="A41" s="461"/>
      <c r="B41" s="822"/>
      <c r="C41" s="816"/>
      <c r="D41" s="816"/>
      <c r="E41" s="816"/>
      <c r="F41" s="816"/>
      <c r="G41" s="486"/>
      <c r="H41" s="816"/>
      <c r="I41" s="816"/>
      <c r="J41" s="816"/>
      <c r="K41" s="486"/>
      <c r="L41" s="816"/>
      <c r="M41" s="816"/>
      <c r="N41" s="816"/>
      <c r="O41" s="816"/>
      <c r="P41" s="816"/>
      <c r="Q41" s="816"/>
      <c r="R41" s="816"/>
      <c r="S41" s="816"/>
      <c r="T41" s="816"/>
      <c r="U41" s="486"/>
      <c r="V41" s="816"/>
      <c r="W41" s="816"/>
      <c r="X41" s="816"/>
      <c r="Y41" s="486"/>
      <c r="Z41" s="816"/>
      <c r="AA41" s="816"/>
      <c r="AB41" s="816"/>
      <c r="AC41" s="486"/>
      <c r="AD41" s="816"/>
      <c r="AE41" s="816"/>
      <c r="AF41" s="816"/>
      <c r="AG41" s="816"/>
      <c r="AH41" s="486"/>
      <c r="AI41" s="816"/>
      <c r="AJ41" s="816"/>
      <c r="AK41" s="816"/>
      <c r="AL41" s="486"/>
      <c r="AM41" s="816"/>
      <c r="AN41" s="816"/>
      <c r="AO41" s="816"/>
      <c r="AP41" s="816"/>
      <c r="AQ41" s="816"/>
      <c r="AR41" s="816"/>
      <c r="AS41" s="816"/>
      <c r="AT41" s="816"/>
      <c r="AU41" s="486"/>
      <c r="AV41" s="816"/>
      <c r="AW41" s="816"/>
      <c r="AX41" s="816"/>
      <c r="AY41" s="486"/>
      <c r="AZ41" s="816"/>
      <c r="BA41" s="816"/>
      <c r="BB41" s="816"/>
      <c r="BC41" s="816"/>
      <c r="BD41" s="486"/>
      <c r="BE41" s="822"/>
      <c r="BF41" s="820"/>
      <c r="BG41" s="823"/>
      <c r="BH41" s="818"/>
      <c r="BI41" s="818"/>
      <c r="BJ41" s="820"/>
      <c r="BK41" s="820"/>
      <c r="BL41" s="820"/>
      <c r="BM41" s="820"/>
      <c r="BN41" s="513"/>
    </row>
    <row r="42" spans="1:66" ht="11.25" customHeight="1">
      <c r="A42" s="461"/>
      <c r="B42" s="822"/>
      <c r="C42" s="816"/>
      <c r="D42" s="816"/>
      <c r="E42" s="816"/>
      <c r="F42" s="816"/>
      <c r="G42" s="486"/>
      <c r="H42" s="816"/>
      <c r="I42" s="816"/>
      <c r="J42" s="816"/>
      <c r="K42" s="486"/>
      <c r="L42" s="816"/>
      <c r="M42" s="816"/>
      <c r="N42" s="816"/>
      <c r="O42" s="816"/>
      <c r="P42" s="816"/>
      <c r="Q42" s="816"/>
      <c r="R42" s="816"/>
      <c r="S42" s="816"/>
      <c r="T42" s="816"/>
      <c r="U42" s="486"/>
      <c r="V42" s="816"/>
      <c r="W42" s="816"/>
      <c r="X42" s="816"/>
      <c r="Y42" s="486"/>
      <c r="Z42" s="816"/>
      <c r="AA42" s="816"/>
      <c r="AB42" s="816"/>
      <c r="AC42" s="486"/>
      <c r="AD42" s="816"/>
      <c r="AE42" s="816"/>
      <c r="AF42" s="816"/>
      <c r="AG42" s="816"/>
      <c r="AH42" s="486"/>
      <c r="AI42" s="816"/>
      <c r="AJ42" s="816"/>
      <c r="AK42" s="816"/>
      <c r="AL42" s="486"/>
      <c r="AM42" s="816"/>
      <c r="AN42" s="816"/>
      <c r="AO42" s="816"/>
      <c r="AP42" s="816"/>
      <c r="AQ42" s="816"/>
      <c r="AR42" s="816"/>
      <c r="AS42" s="816"/>
      <c r="AT42" s="816"/>
      <c r="AU42" s="486"/>
      <c r="AV42" s="816"/>
      <c r="AW42" s="816"/>
      <c r="AX42" s="816"/>
      <c r="AY42" s="486"/>
      <c r="AZ42" s="816"/>
      <c r="BA42" s="816"/>
      <c r="BB42" s="816"/>
      <c r="BC42" s="816"/>
      <c r="BD42" s="486"/>
      <c r="BE42" s="822"/>
      <c r="BF42" s="820"/>
      <c r="BG42" s="823"/>
      <c r="BH42" s="818"/>
      <c r="BI42" s="818"/>
      <c r="BJ42" s="820"/>
      <c r="BK42" s="820"/>
      <c r="BL42" s="820"/>
      <c r="BM42" s="820"/>
      <c r="BN42" s="513"/>
    </row>
    <row r="43" spans="1:66" ht="6.75" customHeight="1" hidden="1">
      <c r="A43" s="461"/>
      <c r="B43" s="822"/>
      <c r="C43" s="816"/>
      <c r="D43" s="816"/>
      <c r="E43" s="816"/>
      <c r="F43" s="816"/>
      <c r="G43" s="817"/>
      <c r="H43" s="816"/>
      <c r="I43" s="816"/>
      <c r="J43" s="816"/>
      <c r="K43" s="817"/>
      <c r="L43" s="816"/>
      <c r="M43" s="816"/>
      <c r="N43" s="816"/>
      <c r="O43" s="816"/>
      <c r="P43" s="816"/>
      <c r="Q43" s="816"/>
      <c r="R43" s="816"/>
      <c r="S43" s="816"/>
      <c r="T43" s="816"/>
      <c r="U43" s="817"/>
      <c r="V43" s="816"/>
      <c r="W43" s="816"/>
      <c r="X43" s="816"/>
      <c r="Y43" s="817"/>
      <c r="Z43" s="816"/>
      <c r="AA43" s="816"/>
      <c r="AB43" s="816"/>
      <c r="AC43" s="817"/>
      <c r="AD43" s="816"/>
      <c r="AE43" s="816"/>
      <c r="AF43" s="816"/>
      <c r="AG43" s="816"/>
      <c r="AH43" s="817"/>
      <c r="AI43" s="816"/>
      <c r="AJ43" s="816"/>
      <c r="AK43" s="816"/>
      <c r="AL43" s="817"/>
      <c r="AM43" s="816"/>
      <c r="AN43" s="816"/>
      <c r="AO43" s="816"/>
      <c r="AP43" s="816"/>
      <c r="AQ43" s="816"/>
      <c r="AR43" s="816"/>
      <c r="AS43" s="816"/>
      <c r="AT43" s="816"/>
      <c r="AU43" s="817"/>
      <c r="AV43" s="816"/>
      <c r="AW43" s="816"/>
      <c r="AX43" s="816"/>
      <c r="AY43" s="817"/>
      <c r="AZ43" s="816"/>
      <c r="BA43" s="816"/>
      <c r="BB43" s="816"/>
      <c r="BC43" s="816"/>
      <c r="BD43" s="486"/>
      <c r="BE43" s="822"/>
      <c r="BF43" s="820"/>
      <c r="BG43" s="823"/>
      <c r="BH43" s="818"/>
      <c r="BI43" s="818"/>
      <c r="BJ43" s="820"/>
      <c r="BK43" s="820"/>
      <c r="BL43" s="820"/>
      <c r="BM43" s="820"/>
      <c r="BN43" s="513"/>
    </row>
    <row r="44" spans="1:66" ht="21" customHeight="1" hidden="1">
      <c r="A44" s="461"/>
      <c r="B44" s="822"/>
      <c r="C44" s="816"/>
      <c r="D44" s="816"/>
      <c r="E44" s="816"/>
      <c r="F44" s="816"/>
      <c r="G44" s="817"/>
      <c r="H44" s="816"/>
      <c r="I44" s="816"/>
      <c r="J44" s="816"/>
      <c r="K44" s="817"/>
      <c r="L44" s="816"/>
      <c r="M44" s="816"/>
      <c r="N44" s="816"/>
      <c r="O44" s="816"/>
      <c r="P44" s="816"/>
      <c r="Q44" s="816"/>
      <c r="R44" s="816"/>
      <c r="S44" s="816"/>
      <c r="T44" s="816"/>
      <c r="U44" s="817"/>
      <c r="V44" s="816"/>
      <c r="W44" s="816"/>
      <c r="X44" s="816"/>
      <c r="Y44" s="817"/>
      <c r="Z44" s="816"/>
      <c r="AA44" s="816"/>
      <c r="AB44" s="816"/>
      <c r="AC44" s="817"/>
      <c r="AD44" s="816"/>
      <c r="AE44" s="816"/>
      <c r="AF44" s="816"/>
      <c r="AG44" s="816"/>
      <c r="AH44" s="817"/>
      <c r="AI44" s="816"/>
      <c r="AJ44" s="816"/>
      <c r="AK44" s="816"/>
      <c r="AL44" s="817"/>
      <c r="AM44" s="816"/>
      <c r="AN44" s="816"/>
      <c r="AO44" s="816"/>
      <c r="AP44" s="816"/>
      <c r="AQ44" s="816"/>
      <c r="AR44" s="816"/>
      <c r="AS44" s="816"/>
      <c r="AT44" s="816"/>
      <c r="AU44" s="817"/>
      <c r="AV44" s="816"/>
      <c r="AW44" s="816"/>
      <c r="AX44" s="816"/>
      <c r="AY44" s="817"/>
      <c r="AZ44" s="816"/>
      <c r="BA44" s="816"/>
      <c r="BB44" s="816"/>
      <c r="BC44" s="816"/>
      <c r="BD44" s="486"/>
      <c r="BE44" s="822"/>
      <c r="BF44" s="820"/>
      <c r="BG44" s="823"/>
      <c r="BH44" s="818"/>
      <c r="BI44" s="818"/>
      <c r="BJ44" s="820"/>
      <c r="BK44" s="820"/>
      <c r="BL44" s="820"/>
      <c r="BM44" s="820"/>
      <c r="BN44" s="513"/>
    </row>
    <row r="45" spans="1:66" ht="12.75" customHeight="1" hidden="1">
      <c r="A45" s="461"/>
      <c r="B45" s="822"/>
      <c r="C45" s="816"/>
      <c r="D45" s="816"/>
      <c r="E45" s="816"/>
      <c r="F45" s="816"/>
      <c r="G45" s="515"/>
      <c r="H45" s="816"/>
      <c r="I45" s="816"/>
      <c r="J45" s="816"/>
      <c r="K45" s="515"/>
      <c r="L45" s="816"/>
      <c r="M45" s="816"/>
      <c r="N45" s="816"/>
      <c r="O45" s="816"/>
      <c r="P45" s="816"/>
      <c r="Q45" s="816"/>
      <c r="R45" s="816"/>
      <c r="S45" s="816"/>
      <c r="T45" s="816"/>
      <c r="U45" s="515"/>
      <c r="V45" s="816"/>
      <c r="W45" s="816"/>
      <c r="X45" s="816"/>
      <c r="Y45" s="515"/>
      <c r="Z45" s="816"/>
      <c r="AA45" s="816"/>
      <c r="AB45" s="816"/>
      <c r="AC45" s="515"/>
      <c r="AD45" s="816"/>
      <c r="AE45" s="816"/>
      <c r="AF45" s="816"/>
      <c r="AG45" s="816"/>
      <c r="AH45" s="515"/>
      <c r="AI45" s="816"/>
      <c r="AJ45" s="816"/>
      <c r="AK45" s="816"/>
      <c r="AL45" s="515"/>
      <c r="AM45" s="816"/>
      <c r="AN45" s="816"/>
      <c r="AO45" s="816"/>
      <c r="AP45" s="816"/>
      <c r="AQ45" s="816"/>
      <c r="AR45" s="816"/>
      <c r="AS45" s="816"/>
      <c r="AT45" s="816"/>
      <c r="AU45" s="515"/>
      <c r="AV45" s="816"/>
      <c r="AW45" s="816"/>
      <c r="AX45" s="816"/>
      <c r="AY45" s="515"/>
      <c r="AZ45" s="816"/>
      <c r="BA45" s="816"/>
      <c r="BB45" s="816"/>
      <c r="BC45" s="816"/>
      <c r="BD45" s="486"/>
      <c r="BE45" s="822"/>
      <c r="BF45" s="820"/>
      <c r="BG45" s="823"/>
      <c r="BH45" s="818"/>
      <c r="BI45" s="818"/>
      <c r="BJ45" s="820"/>
      <c r="BK45" s="820"/>
      <c r="BL45" s="820"/>
      <c r="BM45" s="820"/>
      <c r="BN45" s="513"/>
    </row>
    <row r="46" spans="1:66" ht="12.75" customHeight="1" hidden="1">
      <c r="A46" s="461"/>
      <c r="B46" s="816"/>
      <c r="C46" s="514"/>
      <c r="D46" s="514"/>
      <c r="E46" s="514"/>
      <c r="F46" s="514"/>
      <c r="G46" s="514"/>
      <c r="H46" s="514"/>
      <c r="I46" s="514"/>
      <c r="J46" s="514"/>
      <c r="K46" s="516"/>
      <c r="L46" s="514"/>
      <c r="M46" s="514"/>
      <c r="N46" s="514"/>
      <c r="O46" s="514"/>
      <c r="P46" s="514"/>
      <c r="Q46" s="514"/>
      <c r="R46" s="514"/>
      <c r="S46" s="514"/>
      <c r="T46" s="514"/>
      <c r="U46" s="809"/>
      <c r="V46" s="809"/>
      <c r="W46" s="514"/>
      <c r="X46" s="514"/>
      <c r="Y46" s="514"/>
      <c r="Z46" s="514"/>
      <c r="AA46" s="514"/>
      <c r="AB46" s="514"/>
      <c r="AC46" s="516"/>
      <c r="AD46" s="514"/>
      <c r="AE46" s="514"/>
      <c r="AF46" s="514"/>
      <c r="AG46" s="514"/>
      <c r="AH46" s="514"/>
      <c r="AI46" s="514"/>
      <c r="AJ46" s="514"/>
      <c r="AK46" s="514"/>
      <c r="AL46" s="514"/>
      <c r="AM46" s="514"/>
      <c r="AN46" s="514"/>
      <c r="AO46" s="514"/>
      <c r="AP46" s="514"/>
      <c r="AQ46" s="514"/>
      <c r="AR46" s="517"/>
      <c r="AS46" s="804"/>
      <c r="AT46" s="517"/>
      <c r="AU46" s="809"/>
      <c r="AV46" s="809"/>
      <c r="AW46" s="809"/>
      <c r="AX46" s="809"/>
      <c r="AY46" s="809"/>
      <c r="AZ46" s="809"/>
      <c r="BA46" s="809"/>
      <c r="BB46" s="809"/>
      <c r="BC46" s="809"/>
      <c r="BD46" s="486"/>
      <c r="BE46" s="815"/>
      <c r="BF46" s="805"/>
      <c r="BG46" s="805"/>
      <c r="BH46" s="805"/>
      <c r="BI46" s="805"/>
      <c r="BJ46" s="805"/>
      <c r="BK46" s="812"/>
      <c r="BL46" s="813"/>
      <c r="BM46" s="802"/>
      <c r="BN46" s="513"/>
    </row>
    <row r="47" spans="1:66" ht="12.75" customHeight="1" hidden="1">
      <c r="A47" s="461"/>
      <c r="B47" s="810"/>
      <c r="C47" s="520"/>
      <c r="D47" s="520"/>
      <c r="E47" s="520"/>
      <c r="F47" s="520"/>
      <c r="G47" s="520"/>
      <c r="H47" s="520"/>
      <c r="I47" s="520"/>
      <c r="J47" s="520"/>
      <c r="K47" s="520"/>
      <c r="L47" s="520"/>
      <c r="M47" s="520"/>
      <c r="N47" s="520"/>
      <c r="O47" s="520"/>
      <c r="P47" s="520"/>
      <c r="Q47" s="520"/>
      <c r="R47" s="520"/>
      <c r="S47" s="520"/>
      <c r="T47" s="520"/>
      <c r="U47" s="810"/>
      <c r="V47" s="810"/>
      <c r="W47" s="520"/>
      <c r="X47" s="520"/>
      <c r="Y47" s="521"/>
      <c r="Z47" s="521"/>
      <c r="AA47" s="521"/>
      <c r="AB47" s="521"/>
      <c r="AC47" s="521"/>
      <c r="AD47" s="521"/>
      <c r="AE47" s="521"/>
      <c r="AF47" s="521"/>
      <c r="AG47" s="521"/>
      <c r="AH47" s="521"/>
      <c r="AI47" s="521"/>
      <c r="AJ47" s="521"/>
      <c r="AK47" s="521"/>
      <c r="AL47" s="521"/>
      <c r="AM47" s="521"/>
      <c r="AN47" s="521"/>
      <c r="AO47" s="521"/>
      <c r="AP47" s="521"/>
      <c r="AQ47" s="521"/>
      <c r="AR47" s="522"/>
      <c r="AS47" s="790"/>
      <c r="AT47" s="517"/>
      <c r="AU47" s="810"/>
      <c r="AV47" s="810"/>
      <c r="AW47" s="810"/>
      <c r="AX47" s="810"/>
      <c r="AY47" s="810"/>
      <c r="AZ47" s="810"/>
      <c r="BA47" s="810"/>
      <c r="BB47" s="810"/>
      <c r="BC47" s="810"/>
      <c r="BD47" s="486"/>
      <c r="BE47" s="810"/>
      <c r="BF47" s="806"/>
      <c r="BG47" s="806"/>
      <c r="BH47" s="806"/>
      <c r="BI47" s="806"/>
      <c r="BJ47" s="806"/>
      <c r="BK47" s="810"/>
      <c r="BL47" s="814"/>
      <c r="BM47" s="803"/>
      <c r="BN47" s="513"/>
    </row>
    <row r="48" spans="1:66" ht="12.75" customHeight="1" hidden="1">
      <c r="A48" s="461"/>
      <c r="B48" s="789"/>
      <c r="C48" s="514"/>
      <c r="D48" s="514"/>
      <c r="E48" s="514"/>
      <c r="F48" s="514"/>
      <c r="G48" s="514"/>
      <c r="H48" s="514"/>
      <c r="I48" s="514"/>
      <c r="J48" s="514"/>
      <c r="K48" s="516"/>
      <c r="L48" s="514"/>
      <c r="M48" s="514"/>
      <c r="N48" s="514"/>
      <c r="O48" s="514"/>
      <c r="P48" s="514"/>
      <c r="Q48" s="514"/>
      <c r="R48" s="514"/>
      <c r="S48" s="514"/>
      <c r="T48" s="514"/>
      <c r="U48" s="804"/>
      <c r="V48" s="804"/>
      <c r="W48" s="514"/>
      <c r="X48" s="514"/>
      <c r="Y48" s="514"/>
      <c r="Z48" s="525"/>
      <c r="AA48" s="525"/>
      <c r="AB48" s="525"/>
      <c r="AC48" s="516"/>
      <c r="AD48" s="525"/>
      <c r="AE48" s="525"/>
      <c r="AF48" s="525"/>
      <c r="AG48" s="525"/>
      <c r="AH48" s="525"/>
      <c r="AI48" s="525"/>
      <c r="AJ48" s="525"/>
      <c r="AK48" s="525"/>
      <c r="AL48" s="514"/>
      <c r="AM48" s="517"/>
      <c r="AN48" s="804"/>
      <c r="AO48" s="804"/>
      <c r="AP48" s="804"/>
      <c r="AQ48" s="804"/>
      <c r="AR48" s="804"/>
      <c r="AS48" s="804"/>
      <c r="AT48" s="517"/>
      <c r="AU48" s="526"/>
      <c r="AV48" s="809"/>
      <c r="AW48" s="809"/>
      <c r="AX48" s="809"/>
      <c r="AY48" s="809"/>
      <c r="AZ48" s="809"/>
      <c r="BA48" s="809"/>
      <c r="BB48" s="809"/>
      <c r="BC48" s="809"/>
      <c r="BD48" s="486"/>
      <c r="BE48" s="789"/>
      <c r="BF48" s="800"/>
      <c r="BG48" s="800"/>
      <c r="BH48" s="800"/>
      <c r="BI48" s="805"/>
      <c r="BJ48" s="800"/>
      <c r="BK48" s="800"/>
      <c r="BL48" s="801"/>
      <c r="BM48" s="802"/>
      <c r="BN48" s="513"/>
    </row>
    <row r="49" spans="1:66" ht="12.75">
      <c r="A49" s="461"/>
      <c r="B49" s="811"/>
      <c r="C49" s="521"/>
      <c r="D49" s="521"/>
      <c r="E49" s="521"/>
      <c r="F49" s="521"/>
      <c r="G49" s="521"/>
      <c r="H49" s="521"/>
      <c r="I49" s="521"/>
      <c r="J49" s="521"/>
      <c r="K49" s="521"/>
      <c r="L49" s="521"/>
      <c r="M49" s="521"/>
      <c r="N49" s="521"/>
      <c r="O49" s="521"/>
      <c r="P49" s="521"/>
      <c r="Q49" s="521"/>
      <c r="R49" s="521"/>
      <c r="S49" s="521"/>
      <c r="T49" s="521"/>
      <c r="U49" s="808"/>
      <c r="V49" s="808"/>
      <c r="W49" s="520"/>
      <c r="X49" s="521"/>
      <c r="Y49" s="521"/>
      <c r="Z49" s="521"/>
      <c r="AA49" s="521"/>
      <c r="AB49" s="521"/>
      <c r="AC49" s="521"/>
      <c r="AD49" s="521"/>
      <c r="AE49" s="521"/>
      <c r="AF49" s="521"/>
      <c r="AG49" s="521"/>
      <c r="AH49" s="521"/>
      <c r="AI49" s="521"/>
      <c r="AJ49" s="521"/>
      <c r="AK49" s="521"/>
      <c r="AL49" s="521"/>
      <c r="AM49" s="522"/>
      <c r="AN49" s="790"/>
      <c r="AO49" s="790"/>
      <c r="AP49" s="790"/>
      <c r="AQ49" s="790"/>
      <c r="AR49" s="790"/>
      <c r="AS49" s="790"/>
      <c r="AT49" s="517"/>
      <c r="AU49" s="519"/>
      <c r="AV49" s="810"/>
      <c r="AW49" s="810"/>
      <c r="AX49" s="810"/>
      <c r="AY49" s="810"/>
      <c r="AZ49" s="810"/>
      <c r="BA49" s="810"/>
      <c r="BB49" s="810"/>
      <c r="BC49" s="810"/>
      <c r="BD49" s="486"/>
      <c r="BE49" s="811"/>
      <c r="BF49" s="800"/>
      <c r="BG49" s="800"/>
      <c r="BH49" s="800"/>
      <c r="BI49" s="806"/>
      <c r="BJ49" s="800"/>
      <c r="BK49" s="800"/>
      <c r="BL49" s="801"/>
      <c r="BM49" s="803"/>
      <c r="BN49" s="513"/>
    </row>
    <row r="50" spans="1:66" ht="12.75">
      <c r="A50" s="461"/>
      <c r="B50" s="789"/>
      <c r="C50" s="524"/>
      <c r="D50" s="524"/>
      <c r="E50" s="524"/>
      <c r="F50" s="524"/>
      <c r="G50" s="524"/>
      <c r="H50" s="524"/>
      <c r="I50" s="524"/>
      <c r="J50" s="524"/>
      <c r="K50" s="516"/>
      <c r="L50" s="524"/>
      <c r="M50" s="524"/>
      <c r="N50" s="524"/>
      <c r="O50" s="524"/>
      <c r="P50" s="524"/>
      <c r="Q50" s="517"/>
      <c r="R50" s="804"/>
      <c r="S50" s="804"/>
      <c r="T50" s="517"/>
      <c r="U50" s="804"/>
      <c r="V50" s="804"/>
      <c r="W50" s="524"/>
      <c r="X50" s="524"/>
      <c r="Y50" s="524"/>
      <c r="Z50" s="524"/>
      <c r="AA50" s="524"/>
      <c r="AB50" s="524"/>
      <c r="AC50" s="516"/>
      <c r="AD50" s="524"/>
      <c r="AE50" s="524"/>
      <c r="AF50" s="524"/>
      <c r="AG50" s="524"/>
      <c r="AH50" s="524"/>
      <c r="AI50" s="517"/>
      <c r="AJ50" s="517"/>
      <c r="AK50" s="517"/>
      <c r="AL50" s="517"/>
      <c r="AM50" s="517"/>
      <c r="AN50" s="517"/>
      <c r="AO50" s="804"/>
      <c r="AP50" s="804"/>
      <c r="AQ50" s="804"/>
      <c r="AR50" s="804"/>
      <c r="AS50" s="804"/>
      <c r="AT50" s="517"/>
      <c r="AU50" s="809"/>
      <c r="AV50" s="809"/>
      <c r="AW50" s="809"/>
      <c r="AX50" s="809"/>
      <c r="AY50" s="809"/>
      <c r="AZ50" s="809"/>
      <c r="BA50" s="809"/>
      <c r="BB50" s="809"/>
      <c r="BC50" s="809"/>
      <c r="BD50" s="486"/>
      <c r="BE50" s="789"/>
      <c r="BF50" s="800"/>
      <c r="BG50" s="800"/>
      <c r="BH50" s="800"/>
      <c r="BI50" s="805"/>
      <c r="BJ50" s="800"/>
      <c r="BK50" s="800"/>
      <c r="BL50" s="801"/>
      <c r="BM50" s="802"/>
      <c r="BN50" s="513"/>
    </row>
    <row r="51" spans="1:66" ht="12.75">
      <c r="A51" s="461"/>
      <c r="B51" s="789"/>
      <c r="C51" s="521"/>
      <c r="D51" s="521"/>
      <c r="E51" s="521"/>
      <c r="F51" s="521"/>
      <c r="G51" s="521"/>
      <c r="H51" s="521"/>
      <c r="I51" s="521"/>
      <c r="J51" s="521"/>
      <c r="K51" s="521"/>
      <c r="L51" s="521"/>
      <c r="M51" s="521"/>
      <c r="N51" s="521"/>
      <c r="O51" s="521"/>
      <c r="P51" s="521"/>
      <c r="Q51" s="522"/>
      <c r="R51" s="790"/>
      <c r="S51" s="790"/>
      <c r="T51" s="517"/>
      <c r="U51" s="808"/>
      <c r="V51" s="808"/>
      <c r="W51" s="521"/>
      <c r="X51" s="521"/>
      <c r="Y51" s="521"/>
      <c r="Z51" s="521"/>
      <c r="AA51" s="521"/>
      <c r="AB51" s="521"/>
      <c r="AC51" s="521"/>
      <c r="AD51" s="521"/>
      <c r="AE51" s="521"/>
      <c r="AF51" s="521"/>
      <c r="AG51" s="521"/>
      <c r="AH51" s="521"/>
      <c r="AI51" s="521"/>
      <c r="AJ51" s="521"/>
      <c r="AK51" s="521"/>
      <c r="AL51" s="521"/>
      <c r="AM51" s="521"/>
      <c r="AN51" s="522"/>
      <c r="AO51" s="790"/>
      <c r="AP51" s="790"/>
      <c r="AQ51" s="790"/>
      <c r="AR51" s="790"/>
      <c r="AS51" s="790"/>
      <c r="AT51" s="517"/>
      <c r="AU51" s="810"/>
      <c r="AV51" s="810"/>
      <c r="AW51" s="810"/>
      <c r="AX51" s="810"/>
      <c r="AY51" s="810"/>
      <c r="AZ51" s="810"/>
      <c r="BA51" s="810"/>
      <c r="BB51" s="810"/>
      <c r="BC51" s="810"/>
      <c r="BD51" s="486"/>
      <c r="BE51" s="790"/>
      <c r="BF51" s="800"/>
      <c r="BG51" s="800"/>
      <c r="BH51" s="800"/>
      <c r="BI51" s="806"/>
      <c r="BJ51" s="800"/>
      <c r="BK51" s="800"/>
      <c r="BL51" s="801"/>
      <c r="BM51" s="803"/>
      <c r="BN51" s="513"/>
    </row>
    <row r="52" spans="1:66" ht="12.75">
      <c r="A52" s="461"/>
      <c r="B52" s="789"/>
      <c r="C52" s="524"/>
      <c r="D52" s="524"/>
      <c r="E52" s="524"/>
      <c r="F52" s="524"/>
      <c r="G52" s="524"/>
      <c r="H52" s="524"/>
      <c r="I52" s="524"/>
      <c r="J52" s="524"/>
      <c r="K52" s="516"/>
      <c r="L52" s="524"/>
      <c r="M52" s="524"/>
      <c r="N52" s="524"/>
      <c r="O52" s="524"/>
      <c r="P52" s="804"/>
      <c r="Q52" s="517"/>
      <c r="R52" s="517"/>
      <c r="S52" s="804"/>
      <c r="T52" s="517"/>
      <c r="U52" s="804"/>
      <c r="V52" s="804"/>
      <c r="W52" s="524"/>
      <c r="X52" s="524"/>
      <c r="Y52" s="524"/>
      <c r="Z52" s="524"/>
      <c r="AA52" s="524"/>
      <c r="AB52" s="524"/>
      <c r="AC52" s="516"/>
      <c r="AD52" s="524"/>
      <c r="AE52" s="524"/>
      <c r="AF52" s="524"/>
      <c r="AG52" s="524"/>
      <c r="AH52" s="524"/>
      <c r="AI52" s="524"/>
      <c r="AJ52" s="524"/>
      <c r="AK52" s="524"/>
      <c r="AL52" s="804"/>
      <c r="AM52" s="804"/>
      <c r="AN52" s="804"/>
      <c r="AO52" s="804"/>
      <c r="AP52" s="804"/>
      <c r="AQ52" s="804"/>
      <c r="AR52" s="804"/>
      <c r="AS52" s="804"/>
      <c r="AT52" s="804"/>
      <c r="AU52" s="524"/>
      <c r="AV52" s="524"/>
      <c r="AW52" s="524"/>
      <c r="AX52" s="524"/>
      <c r="AY52" s="524"/>
      <c r="AZ52" s="524"/>
      <c r="BA52" s="524"/>
      <c r="BB52" s="524"/>
      <c r="BC52" s="524"/>
      <c r="BD52" s="486"/>
      <c r="BE52" s="789"/>
      <c r="BF52" s="800"/>
      <c r="BG52" s="800"/>
      <c r="BH52" s="800"/>
      <c r="BI52" s="805"/>
      <c r="BJ52" s="800"/>
      <c r="BK52" s="800"/>
      <c r="BL52" s="801"/>
      <c r="BM52" s="802"/>
      <c r="BN52" s="513"/>
    </row>
    <row r="53" spans="1:66" ht="12.75">
      <c r="A53" s="461"/>
      <c r="B53" s="807"/>
      <c r="C53" s="521"/>
      <c r="D53" s="521"/>
      <c r="E53" s="521"/>
      <c r="F53" s="521"/>
      <c r="G53" s="521"/>
      <c r="H53" s="521"/>
      <c r="I53" s="521"/>
      <c r="J53" s="521"/>
      <c r="K53" s="521"/>
      <c r="L53" s="521"/>
      <c r="M53" s="521"/>
      <c r="N53" s="521"/>
      <c r="O53" s="521"/>
      <c r="P53" s="808"/>
      <c r="Q53" s="517"/>
      <c r="R53" s="522"/>
      <c r="S53" s="807"/>
      <c r="T53" s="517"/>
      <c r="U53" s="808"/>
      <c r="V53" s="808"/>
      <c r="W53" s="521"/>
      <c r="X53" s="521"/>
      <c r="Y53" s="521"/>
      <c r="Z53" s="521"/>
      <c r="AA53" s="521"/>
      <c r="AB53" s="521"/>
      <c r="AC53" s="521"/>
      <c r="AD53" s="521"/>
      <c r="AE53" s="521"/>
      <c r="AF53" s="521"/>
      <c r="AG53" s="521"/>
      <c r="AH53" s="521"/>
      <c r="AI53" s="521"/>
      <c r="AJ53" s="521"/>
      <c r="AK53" s="521"/>
      <c r="AL53" s="807"/>
      <c r="AM53" s="807"/>
      <c r="AN53" s="807"/>
      <c r="AO53" s="807"/>
      <c r="AP53" s="807"/>
      <c r="AQ53" s="807"/>
      <c r="AR53" s="808"/>
      <c r="AS53" s="807"/>
      <c r="AT53" s="790"/>
      <c r="AU53" s="527"/>
      <c r="AV53" s="527"/>
      <c r="AW53" s="527"/>
      <c r="AX53" s="527"/>
      <c r="AY53" s="527"/>
      <c r="AZ53" s="527"/>
      <c r="BA53" s="527"/>
      <c r="BB53" s="527"/>
      <c r="BC53" s="527"/>
      <c r="BD53" s="486"/>
      <c r="BE53" s="790"/>
      <c r="BF53" s="800"/>
      <c r="BG53" s="800"/>
      <c r="BH53" s="800"/>
      <c r="BI53" s="806"/>
      <c r="BJ53" s="800"/>
      <c r="BK53" s="800"/>
      <c r="BL53" s="801"/>
      <c r="BM53" s="803"/>
      <c r="BN53" s="528"/>
    </row>
    <row r="54" spans="1:66" ht="12.75">
      <c r="A54" s="461"/>
      <c r="B54" s="512"/>
      <c r="C54" s="512"/>
      <c r="D54" s="512"/>
      <c r="E54" s="512"/>
      <c r="F54" s="789"/>
      <c r="G54" s="789"/>
      <c r="H54" s="789"/>
      <c r="I54" s="789"/>
      <c r="J54" s="789"/>
      <c r="K54" s="789"/>
      <c r="L54" s="789"/>
      <c r="M54" s="789"/>
      <c r="N54" s="789"/>
      <c r="O54" s="789"/>
      <c r="P54" s="789"/>
      <c r="Q54" s="789"/>
      <c r="R54" s="789"/>
      <c r="S54" s="789"/>
      <c r="T54" s="789"/>
      <c r="U54" s="789"/>
      <c r="V54" s="789"/>
      <c r="W54" s="789"/>
      <c r="X54" s="789"/>
      <c r="Y54" s="789"/>
      <c r="Z54" s="790"/>
      <c r="AA54" s="790"/>
      <c r="AB54" s="790"/>
      <c r="AC54" s="790"/>
      <c r="AD54" s="790"/>
      <c r="AE54" s="789"/>
      <c r="AF54" s="790"/>
      <c r="AG54" s="790"/>
      <c r="AH54" s="790"/>
      <c r="AI54" s="790"/>
      <c r="AJ54" s="790"/>
      <c r="AK54" s="790"/>
      <c r="AL54" s="790"/>
      <c r="AM54" s="523"/>
      <c r="AN54" s="789"/>
      <c r="AO54" s="790"/>
      <c r="AP54" s="790"/>
      <c r="AQ54" s="790"/>
      <c r="AR54" s="523"/>
      <c r="AS54" s="789"/>
      <c r="AT54" s="790"/>
      <c r="AU54" s="790"/>
      <c r="AV54" s="790"/>
      <c r="AW54" s="523"/>
      <c r="AX54" s="791"/>
      <c r="AY54" s="792"/>
      <c r="AZ54" s="792"/>
      <c r="BA54" s="792"/>
      <c r="BB54" s="792"/>
      <c r="BC54" s="792"/>
      <c r="BD54" s="486"/>
      <c r="BE54" s="529"/>
      <c r="BF54" s="518"/>
      <c r="BG54" s="518"/>
      <c r="BH54" s="518"/>
      <c r="BI54" s="518"/>
      <c r="BJ54" s="518"/>
      <c r="BK54" s="518"/>
      <c r="BL54" s="518"/>
      <c r="BM54" s="518"/>
      <c r="BN54" s="513"/>
    </row>
    <row r="55" spans="1:65" ht="12.75">
      <c r="A55" s="461"/>
      <c r="B55" s="486"/>
      <c r="C55" s="486"/>
      <c r="D55" s="486"/>
      <c r="E55" s="486"/>
      <c r="F55" s="789"/>
      <c r="G55" s="789"/>
      <c r="H55" s="789"/>
      <c r="I55" s="789"/>
      <c r="J55" s="789"/>
      <c r="K55" s="789"/>
      <c r="L55" s="789"/>
      <c r="M55" s="789"/>
      <c r="N55" s="789"/>
      <c r="O55" s="789"/>
      <c r="P55" s="789"/>
      <c r="Q55" s="789"/>
      <c r="R55" s="789"/>
      <c r="S55" s="789"/>
      <c r="T55" s="789"/>
      <c r="U55" s="789"/>
      <c r="V55" s="789"/>
      <c r="W55" s="789"/>
      <c r="X55" s="789"/>
      <c r="Y55" s="790"/>
      <c r="Z55" s="790"/>
      <c r="AA55" s="790"/>
      <c r="AB55" s="790"/>
      <c r="AC55" s="790"/>
      <c r="AD55" s="790"/>
      <c r="AE55" s="790"/>
      <c r="AF55" s="790"/>
      <c r="AG55" s="790"/>
      <c r="AH55" s="790"/>
      <c r="AI55" s="790"/>
      <c r="AJ55" s="790"/>
      <c r="AK55" s="790"/>
      <c r="AL55" s="790"/>
      <c r="AM55" s="523"/>
      <c r="AN55" s="790"/>
      <c r="AO55" s="790"/>
      <c r="AP55" s="790"/>
      <c r="AQ55" s="790"/>
      <c r="AR55" s="523"/>
      <c r="AS55" s="790"/>
      <c r="AT55" s="790"/>
      <c r="AU55" s="790"/>
      <c r="AV55" s="790"/>
      <c r="AW55" s="523"/>
      <c r="AX55" s="792"/>
      <c r="AY55" s="792"/>
      <c r="AZ55" s="792"/>
      <c r="BA55" s="792"/>
      <c r="BB55" s="792"/>
      <c r="BC55" s="792"/>
      <c r="BD55" s="530"/>
      <c r="BE55" s="524"/>
      <c r="BF55" s="524"/>
      <c r="BG55" s="524"/>
      <c r="BH55" s="524"/>
      <c r="BI55" s="524"/>
      <c r="BJ55" s="524"/>
      <c r="BK55" s="530"/>
      <c r="BL55" s="512"/>
      <c r="BM55" s="512"/>
    </row>
    <row r="56" spans="1:65" ht="24">
      <c r="A56" s="461"/>
      <c r="B56" s="486"/>
      <c r="C56" s="486"/>
      <c r="D56" s="486"/>
      <c r="E56" s="486"/>
      <c r="F56" s="486"/>
      <c r="G56" s="531"/>
      <c r="H56" s="531"/>
      <c r="I56" s="530"/>
      <c r="J56" s="530"/>
      <c r="K56" s="530"/>
      <c r="L56" s="486"/>
      <c r="M56" s="793"/>
      <c r="N56" s="794"/>
      <c r="O56" s="794"/>
      <c r="P56" s="531"/>
      <c r="Q56" s="530"/>
      <c r="R56" s="530"/>
      <c r="S56" s="486"/>
      <c r="T56" s="795"/>
      <c r="U56" s="795"/>
      <c r="V56" s="486"/>
      <c r="W56" s="486"/>
      <c r="X56" s="486"/>
      <c r="Y56" s="486"/>
      <c r="Z56" s="486"/>
      <c r="AA56" s="795"/>
      <c r="AB56" s="795"/>
      <c r="AC56" s="486"/>
      <c r="AD56" s="486"/>
      <c r="AE56" s="486"/>
      <c r="AF56" s="486"/>
      <c r="AG56" s="532"/>
      <c r="AH56" s="793"/>
      <c r="AI56" s="790"/>
      <c r="AJ56" s="486"/>
      <c r="AK56" s="531"/>
      <c r="AL56" s="486"/>
      <c r="AM56" s="486"/>
      <c r="AN56" s="486"/>
      <c r="AO56" s="796"/>
      <c r="AP56" s="797"/>
      <c r="AQ56" s="486"/>
      <c r="AR56" s="486"/>
      <c r="AS56" s="486"/>
      <c r="AT56" s="798"/>
      <c r="AU56" s="796"/>
      <c r="AV56" s="534"/>
      <c r="AW56" s="486"/>
      <c r="AX56" s="537"/>
      <c r="AY56" s="538"/>
      <c r="AZ56" s="799"/>
      <c r="BA56" s="799"/>
      <c r="BB56" s="539"/>
      <c r="BC56" s="540"/>
      <c r="BD56" s="486"/>
      <c r="BE56" s="541"/>
      <c r="BF56" s="542"/>
      <c r="BG56" s="543"/>
      <c r="BH56" s="541"/>
      <c r="BI56" s="541"/>
      <c r="BJ56" s="544"/>
      <c r="BK56" s="544"/>
      <c r="BL56" s="512"/>
      <c r="BM56" s="512"/>
    </row>
    <row r="57" spans="1:65" ht="24">
      <c r="A57" s="461"/>
      <c r="B57" s="458"/>
      <c r="C57" s="486"/>
      <c r="D57" s="486"/>
      <c r="E57" s="486"/>
      <c r="F57" s="486"/>
      <c r="G57" s="531"/>
      <c r="H57" s="531"/>
      <c r="I57" s="530"/>
      <c r="J57" s="530"/>
      <c r="K57" s="530"/>
      <c r="L57" s="486"/>
      <c r="M57" s="532"/>
      <c r="N57" s="533"/>
      <c r="O57" s="533"/>
      <c r="P57" s="531"/>
      <c r="Q57" s="530"/>
      <c r="R57" s="530"/>
      <c r="S57" s="486"/>
      <c r="T57" s="531"/>
      <c r="U57" s="531"/>
      <c r="V57" s="486"/>
      <c r="W57" s="486"/>
      <c r="X57" s="486"/>
      <c r="Y57" s="486"/>
      <c r="Z57" s="486"/>
      <c r="AA57" s="531"/>
      <c r="AB57" s="531"/>
      <c r="AC57" s="486"/>
      <c r="AD57" s="486"/>
      <c r="AE57" s="486"/>
      <c r="AF57" s="486"/>
      <c r="AG57" s="531"/>
      <c r="AH57" s="531"/>
      <c r="AI57" s="486"/>
      <c r="AJ57" s="486"/>
      <c r="AK57" s="531"/>
      <c r="AL57" s="486"/>
      <c r="AM57" s="486"/>
      <c r="AN57" s="486"/>
      <c r="AO57" s="532"/>
      <c r="AP57" s="523"/>
      <c r="AQ57" s="486"/>
      <c r="AR57" s="486"/>
      <c r="AS57" s="486"/>
      <c r="AT57" s="486"/>
      <c r="AU57" s="534"/>
      <c r="AV57" s="535"/>
      <c r="AW57" s="486"/>
      <c r="AX57" s="486"/>
      <c r="AY57" s="536"/>
      <c r="AZ57" s="534"/>
      <c r="BA57" s="486"/>
      <c r="BB57" s="543"/>
      <c r="BC57" s="545"/>
      <c r="BD57" s="458"/>
      <c r="BE57" s="541"/>
      <c r="BF57" s="542"/>
      <c r="BG57" s="543"/>
      <c r="BH57" s="541"/>
      <c r="BI57" s="541"/>
      <c r="BJ57" s="544"/>
      <c r="BK57" s="544"/>
      <c r="BL57" s="461"/>
      <c r="BM57" s="461"/>
    </row>
    <row r="58" spans="1:65" ht="24">
      <c r="A58" s="461"/>
      <c r="B58" s="458"/>
      <c r="C58" s="486"/>
      <c r="D58" s="486"/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486"/>
      <c r="Q58" s="486"/>
      <c r="R58" s="486"/>
      <c r="S58" s="486"/>
      <c r="T58" s="486"/>
      <c r="U58" s="486"/>
      <c r="V58" s="486"/>
      <c r="W58" s="486"/>
      <c r="X58" s="486"/>
      <c r="Y58" s="486"/>
      <c r="Z58" s="486"/>
      <c r="AA58" s="486"/>
      <c r="AB58" s="486"/>
      <c r="AC58" s="486"/>
      <c r="AD58" s="486"/>
      <c r="AE58" s="486"/>
      <c r="AF58" s="486"/>
      <c r="AG58" s="486"/>
      <c r="AH58" s="486"/>
      <c r="AI58" s="486"/>
      <c r="AJ58" s="486"/>
      <c r="AK58" s="486"/>
      <c r="AL58" s="486"/>
      <c r="AM58" s="486"/>
      <c r="AN58" s="486"/>
      <c r="AO58" s="486"/>
      <c r="AP58" s="486"/>
      <c r="AQ58" s="486"/>
      <c r="AR58" s="486"/>
      <c r="AS58" s="486"/>
      <c r="AT58" s="486"/>
      <c r="AU58" s="486"/>
      <c r="AV58" s="486"/>
      <c r="AW58" s="486"/>
      <c r="AX58" s="486"/>
      <c r="AY58" s="486"/>
      <c r="AZ58" s="486"/>
      <c r="BA58" s="486"/>
      <c r="BB58" s="534"/>
      <c r="BC58" s="486"/>
      <c r="BD58" s="458"/>
      <c r="BE58" s="541"/>
      <c r="BF58" s="542"/>
      <c r="BG58" s="543"/>
      <c r="BH58" s="541"/>
      <c r="BI58" s="541"/>
      <c r="BJ58" s="544"/>
      <c r="BK58" s="544"/>
      <c r="BL58" s="461"/>
      <c r="BM58" s="461"/>
    </row>
    <row r="59" spans="1:65" ht="12.75">
      <c r="A59" s="461"/>
      <c r="B59" s="458"/>
      <c r="C59" s="783"/>
      <c r="D59" s="782"/>
      <c r="E59" s="546"/>
      <c r="F59" s="783"/>
      <c r="G59" s="782"/>
      <c r="H59" s="546"/>
      <c r="I59" s="783"/>
      <c r="J59" s="783"/>
      <c r="K59" s="783"/>
      <c r="L59" s="546"/>
      <c r="M59" s="546"/>
      <c r="N59" s="783"/>
      <c r="O59" s="782"/>
      <c r="P59" s="546"/>
      <c r="Q59" s="546"/>
      <c r="R59" s="546"/>
      <c r="S59" s="783"/>
      <c r="T59" s="782"/>
      <c r="U59" s="546"/>
      <c r="V59" s="546"/>
      <c r="W59" s="546"/>
      <c r="X59" s="546"/>
      <c r="Y59" s="546"/>
      <c r="Z59" s="546"/>
      <c r="AA59" s="546"/>
      <c r="AB59" s="546"/>
      <c r="AC59" s="546"/>
      <c r="AD59" s="783"/>
      <c r="AE59" s="782"/>
      <c r="AF59" s="546"/>
      <c r="AG59" s="783"/>
      <c r="AH59" s="782"/>
      <c r="AI59" s="546"/>
      <c r="AJ59" s="783"/>
      <c r="AK59" s="783"/>
      <c r="AL59" s="783"/>
      <c r="AM59" s="546"/>
      <c r="AN59" s="546"/>
      <c r="AO59" s="783"/>
      <c r="AP59" s="782"/>
      <c r="AQ59" s="546"/>
      <c r="AR59" s="546"/>
      <c r="AS59" s="783"/>
      <c r="AT59" s="783"/>
      <c r="AU59" s="546"/>
      <c r="AV59" s="546"/>
      <c r="AW59" s="783"/>
      <c r="AX59" s="783"/>
      <c r="AY59" s="546"/>
      <c r="AZ59" s="546"/>
      <c r="BA59" s="546"/>
      <c r="BB59" s="546"/>
      <c r="BC59" s="546"/>
      <c r="BD59" s="547"/>
      <c r="BE59" s="548"/>
      <c r="BF59" s="548"/>
      <c r="BG59" s="548"/>
      <c r="BH59" s="548"/>
      <c r="BI59" s="548"/>
      <c r="BJ59" s="548"/>
      <c r="BK59" s="461"/>
      <c r="BL59" s="461"/>
      <c r="BM59" s="461"/>
    </row>
    <row r="60" spans="1:65" ht="12.75">
      <c r="A60" s="461"/>
      <c r="B60" s="458"/>
      <c r="C60" s="781"/>
      <c r="D60" s="782"/>
      <c r="E60" s="546"/>
      <c r="F60" s="781"/>
      <c r="G60" s="782"/>
      <c r="H60" s="546"/>
      <c r="I60" s="781"/>
      <c r="J60" s="783"/>
      <c r="K60" s="783"/>
      <c r="L60" s="546"/>
      <c r="M60" s="546"/>
      <c r="N60" s="781"/>
      <c r="O60" s="782"/>
      <c r="P60" s="546"/>
      <c r="Q60" s="546"/>
      <c r="R60" s="546"/>
      <c r="S60" s="781"/>
      <c r="T60" s="782"/>
      <c r="U60" s="546"/>
      <c r="V60" s="546"/>
      <c r="W60" s="546"/>
      <c r="X60" s="546"/>
      <c r="Y60" s="546"/>
      <c r="Z60" s="546"/>
      <c r="AA60" s="546"/>
      <c r="AB60" s="546"/>
      <c r="AC60" s="546"/>
      <c r="AD60" s="781"/>
      <c r="AE60" s="782"/>
      <c r="AF60" s="546"/>
      <c r="AG60" s="781"/>
      <c r="AH60" s="782"/>
      <c r="AI60" s="546"/>
      <c r="AJ60" s="781"/>
      <c r="AK60" s="783"/>
      <c r="AL60" s="783"/>
      <c r="AM60" s="546"/>
      <c r="AN60" s="546"/>
      <c r="AO60" s="781"/>
      <c r="AP60" s="782"/>
      <c r="AQ60" s="546"/>
      <c r="AR60" s="546"/>
      <c r="AS60" s="781"/>
      <c r="AT60" s="782"/>
      <c r="AU60" s="546"/>
      <c r="AV60" s="546"/>
      <c r="AW60" s="781"/>
      <c r="AX60" s="782"/>
      <c r="AY60" s="546"/>
      <c r="AZ60" s="546"/>
      <c r="BA60" s="546"/>
      <c r="BB60" s="546"/>
      <c r="BC60" s="546"/>
      <c r="BD60" s="547"/>
      <c r="BE60" s="548"/>
      <c r="BF60" s="547"/>
      <c r="BG60" s="549"/>
      <c r="BH60" s="549"/>
      <c r="BI60" s="549"/>
      <c r="BJ60" s="549"/>
      <c r="BK60" s="461"/>
      <c r="BL60" s="461"/>
      <c r="BM60" s="461"/>
    </row>
    <row r="61" spans="1:62" ht="12.75">
      <c r="A61" s="461"/>
      <c r="B61" s="458"/>
      <c r="C61" s="781"/>
      <c r="D61" s="782"/>
      <c r="E61" s="546"/>
      <c r="F61" s="781"/>
      <c r="G61" s="782"/>
      <c r="H61" s="546"/>
      <c r="I61" s="781"/>
      <c r="J61" s="783"/>
      <c r="K61" s="783"/>
      <c r="L61" s="546"/>
      <c r="M61" s="546"/>
      <c r="N61" s="781"/>
      <c r="O61" s="782"/>
      <c r="P61" s="546"/>
      <c r="Q61" s="546"/>
      <c r="R61" s="546"/>
      <c r="S61" s="781"/>
      <c r="T61" s="782"/>
      <c r="U61" s="546"/>
      <c r="V61" s="546"/>
      <c r="W61" s="546"/>
      <c r="X61" s="546"/>
      <c r="Y61" s="546"/>
      <c r="Z61" s="546"/>
      <c r="AA61" s="546"/>
      <c r="AB61" s="546"/>
      <c r="AC61" s="546"/>
      <c r="AD61" s="781"/>
      <c r="AE61" s="782"/>
      <c r="AF61" s="546"/>
      <c r="AG61" s="781"/>
      <c r="AH61" s="782"/>
      <c r="AI61" s="546"/>
      <c r="AJ61" s="781"/>
      <c r="AK61" s="783"/>
      <c r="AL61" s="783"/>
      <c r="AM61" s="546"/>
      <c r="AN61" s="546"/>
      <c r="AO61" s="781"/>
      <c r="AP61" s="782"/>
      <c r="AQ61" s="546"/>
      <c r="AR61" s="546"/>
      <c r="AS61" s="781"/>
      <c r="AT61" s="782"/>
      <c r="AU61" s="546"/>
      <c r="AV61" s="546"/>
      <c r="AW61" s="781"/>
      <c r="AX61" s="782"/>
      <c r="AY61" s="546"/>
      <c r="AZ61" s="546"/>
      <c r="BA61" s="546"/>
      <c r="BB61" s="546"/>
      <c r="BC61" s="546"/>
      <c r="BD61" s="547"/>
      <c r="BE61" s="548"/>
      <c r="BF61" s="547"/>
      <c r="BG61" s="549"/>
      <c r="BH61" s="549"/>
      <c r="BI61" s="549"/>
      <c r="BJ61" s="549"/>
    </row>
    <row r="62" spans="1:62" ht="12.75">
      <c r="A62" s="461"/>
      <c r="B62" s="458"/>
      <c r="C62" s="781"/>
      <c r="D62" s="782"/>
      <c r="E62" s="546"/>
      <c r="F62" s="781"/>
      <c r="G62" s="782"/>
      <c r="H62" s="546"/>
      <c r="I62" s="781"/>
      <c r="J62" s="783"/>
      <c r="K62" s="783"/>
      <c r="L62" s="546"/>
      <c r="M62" s="546"/>
      <c r="N62" s="781"/>
      <c r="O62" s="782"/>
      <c r="P62" s="546"/>
      <c r="Q62" s="546"/>
      <c r="R62" s="546"/>
      <c r="S62" s="781"/>
      <c r="T62" s="782"/>
      <c r="U62" s="546"/>
      <c r="V62" s="546"/>
      <c r="W62" s="546"/>
      <c r="X62" s="546"/>
      <c r="Y62" s="546"/>
      <c r="Z62" s="546"/>
      <c r="AA62" s="546"/>
      <c r="AB62" s="546"/>
      <c r="AC62" s="546"/>
      <c r="AD62" s="781"/>
      <c r="AE62" s="782"/>
      <c r="AF62" s="546"/>
      <c r="AG62" s="781"/>
      <c r="AH62" s="782"/>
      <c r="AI62" s="546"/>
      <c r="AJ62" s="781"/>
      <c r="AK62" s="783"/>
      <c r="AL62" s="783"/>
      <c r="AM62" s="546"/>
      <c r="AN62" s="546"/>
      <c r="AO62" s="781"/>
      <c r="AP62" s="782"/>
      <c r="AQ62" s="546"/>
      <c r="AR62" s="546"/>
      <c r="AS62" s="781"/>
      <c r="AT62" s="782"/>
      <c r="AU62" s="546"/>
      <c r="AV62" s="546"/>
      <c r="AW62" s="781"/>
      <c r="AX62" s="782"/>
      <c r="AY62" s="546"/>
      <c r="AZ62" s="546"/>
      <c r="BA62" s="546"/>
      <c r="BB62" s="546"/>
      <c r="BC62" s="546"/>
      <c r="BD62" s="547"/>
      <c r="BE62" s="548"/>
      <c r="BF62" s="547"/>
      <c r="BG62" s="549"/>
      <c r="BH62" s="549"/>
      <c r="BI62" s="549"/>
      <c r="BJ62" s="549"/>
    </row>
    <row r="63" spans="1:62" ht="12.75">
      <c r="A63" s="461"/>
      <c r="B63" s="458"/>
      <c r="C63" s="781"/>
      <c r="D63" s="782"/>
      <c r="E63" s="546"/>
      <c r="F63" s="781"/>
      <c r="G63" s="782"/>
      <c r="H63" s="546"/>
      <c r="I63" s="781"/>
      <c r="J63" s="783"/>
      <c r="K63" s="783"/>
      <c r="L63" s="546"/>
      <c r="M63" s="546"/>
      <c r="N63" s="781"/>
      <c r="O63" s="782"/>
      <c r="P63" s="546"/>
      <c r="Q63" s="546"/>
      <c r="R63" s="546"/>
      <c r="S63" s="781"/>
      <c r="T63" s="782"/>
      <c r="U63" s="546"/>
      <c r="V63" s="546"/>
      <c r="W63" s="546"/>
      <c r="X63" s="546"/>
      <c r="Y63" s="546"/>
      <c r="Z63" s="546"/>
      <c r="AA63" s="546"/>
      <c r="AB63" s="546"/>
      <c r="AC63" s="546"/>
      <c r="AD63" s="781"/>
      <c r="AE63" s="782"/>
      <c r="AF63" s="546"/>
      <c r="AG63" s="781"/>
      <c r="AH63" s="782"/>
      <c r="AI63" s="546"/>
      <c r="AJ63" s="781"/>
      <c r="AK63" s="783"/>
      <c r="AL63" s="783"/>
      <c r="AM63" s="546"/>
      <c r="AN63" s="546"/>
      <c r="AO63" s="781"/>
      <c r="AP63" s="782"/>
      <c r="AQ63" s="546"/>
      <c r="AR63" s="546"/>
      <c r="AS63" s="781"/>
      <c r="AT63" s="782"/>
      <c r="AU63" s="546"/>
      <c r="AV63" s="546"/>
      <c r="AW63" s="781"/>
      <c r="AX63" s="782"/>
      <c r="AY63" s="546"/>
      <c r="AZ63" s="546"/>
      <c r="BA63" s="546"/>
      <c r="BB63" s="546"/>
      <c r="BC63" s="546"/>
      <c r="BD63" s="547"/>
      <c r="BE63" s="548"/>
      <c r="BF63" s="547"/>
      <c r="BG63" s="549"/>
      <c r="BH63" s="549"/>
      <c r="BI63" s="549"/>
      <c r="BJ63" s="549"/>
    </row>
    <row r="64" spans="1:62" ht="12.75">
      <c r="A64" s="461"/>
      <c r="B64" s="458"/>
      <c r="C64" s="546"/>
      <c r="D64" s="546"/>
      <c r="E64" s="546"/>
      <c r="F64" s="546"/>
      <c r="G64" s="546"/>
      <c r="H64" s="546"/>
      <c r="I64" s="546"/>
      <c r="J64" s="546"/>
      <c r="K64" s="546"/>
      <c r="L64" s="546"/>
      <c r="M64" s="546"/>
      <c r="N64" s="546"/>
      <c r="O64" s="546"/>
      <c r="P64" s="546"/>
      <c r="Q64" s="546"/>
      <c r="R64" s="546"/>
      <c r="S64" s="546"/>
      <c r="T64" s="546"/>
      <c r="U64" s="546"/>
      <c r="V64" s="546"/>
      <c r="W64" s="546"/>
      <c r="X64" s="546"/>
      <c r="Y64" s="546"/>
      <c r="Z64" s="546"/>
      <c r="AA64" s="546"/>
      <c r="AB64" s="546"/>
      <c r="AC64" s="546"/>
      <c r="AD64" s="546"/>
      <c r="AE64" s="546"/>
      <c r="AF64" s="546"/>
      <c r="AG64" s="546"/>
      <c r="AH64" s="546"/>
      <c r="AI64" s="546"/>
      <c r="AJ64" s="546"/>
      <c r="AK64" s="546"/>
      <c r="AL64" s="546"/>
      <c r="AM64" s="546"/>
      <c r="AN64" s="546"/>
      <c r="AO64" s="546"/>
      <c r="AP64" s="546"/>
      <c r="AQ64" s="546"/>
      <c r="AR64" s="546"/>
      <c r="AS64" s="546"/>
      <c r="AT64" s="546"/>
      <c r="AU64" s="546"/>
      <c r="AV64" s="546"/>
      <c r="AW64" s="546"/>
      <c r="AX64" s="546"/>
      <c r="AY64" s="546"/>
      <c r="AZ64" s="546"/>
      <c r="BA64" s="546"/>
      <c r="BB64" s="546"/>
      <c r="BC64" s="546"/>
      <c r="BD64" s="547"/>
      <c r="BE64" s="548"/>
      <c r="BF64" s="550"/>
      <c r="BG64" s="550"/>
      <c r="BH64" s="550"/>
      <c r="BI64" s="550"/>
      <c r="BJ64" s="550"/>
    </row>
    <row r="65" spans="3:55" ht="12.75">
      <c r="C65" s="513"/>
      <c r="D65" s="513"/>
      <c r="E65" s="513"/>
      <c r="F65" s="513"/>
      <c r="G65" s="513"/>
      <c r="H65" s="513"/>
      <c r="I65" s="513"/>
      <c r="J65" s="513"/>
      <c r="K65" s="513"/>
      <c r="L65" s="513"/>
      <c r="M65" s="513"/>
      <c r="N65" s="513"/>
      <c r="O65" s="513"/>
      <c r="P65" s="513"/>
      <c r="Q65" s="513"/>
      <c r="R65" s="513"/>
      <c r="S65" s="513"/>
      <c r="T65" s="513"/>
      <c r="U65" s="513"/>
      <c r="V65" s="513"/>
      <c r="W65" s="513"/>
      <c r="X65" s="513"/>
      <c r="Y65" s="513"/>
      <c r="Z65" s="513"/>
      <c r="AA65" s="513"/>
      <c r="AB65" s="513"/>
      <c r="AC65" s="513"/>
      <c r="AD65" s="513"/>
      <c r="AE65" s="513"/>
      <c r="AF65" s="513"/>
      <c r="AG65" s="513"/>
      <c r="AH65" s="513"/>
      <c r="AI65" s="513"/>
      <c r="AJ65" s="513"/>
      <c r="AK65" s="513"/>
      <c r="AL65" s="513"/>
      <c r="AM65" s="513"/>
      <c r="AN65" s="513"/>
      <c r="AO65" s="513"/>
      <c r="AP65" s="513"/>
      <c r="AQ65" s="513"/>
      <c r="AR65" s="513"/>
      <c r="AS65" s="513"/>
      <c r="AT65" s="513"/>
      <c r="AU65" s="513"/>
      <c r="AV65" s="513"/>
      <c r="AW65" s="513"/>
      <c r="AX65" s="513"/>
      <c r="AY65" s="513"/>
      <c r="AZ65" s="513"/>
      <c r="BA65" s="513"/>
      <c r="BB65" s="513"/>
      <c r="BC65" s="513"/>
    </row>
    <row r="75" spans="58:65" ht="12.75">
      <c r="BF75" s="551"/>
      <c r="BG75" s="551"/>
      <c r="BH75" s="551"/>
      <c r="BI75" s="551"/>
      <c r="BJ75" s="551"/>
      <c r="BK75" s="551"/>
      <c r="BL75" s="551"/>
      <c r="BM75" s="551"/>
    </row>
    <row r="76" spans="58:65" ht="12.75">
      <c r="BF76" s="461"/>
      <c r="BG76" s="461"/>
      <c r="BH76" s="461"/>
      <c r="BI76" s="461"/>
      <c r="BJ76" s="461"/>
      <c r="BK76" s="461"/>
      <c r="BL76" s="461"/>
      <c r="BM76" s="461"/>
    </row>
    <row r="77" spans="58:65" ht="12.75">
      <c r="BF77" s="461"/>
      <c r="BG77" s="461"/>
      <c r="BH77" s="461"/>
      <c r="BI77" s="461"/>
      <c r="BJ77" s="461"/>
      <c r="BK77" s="461"/>
      <c r="BL77" s="461"/>
      <c r="BM77" s="461"/>
    </row>
    <row r="78" spans="58:65" ht="12.75">
      <c r="BF78" s="461"/>
      <c r="BG78" s="461"/>
      <c r="BH78" s="461"/>
      <c r="BI78" s="461"/>
      <c r="BJ78" s="461"/>
      <c r="BK78" s="461"/>
      <c r="BL78" s="461"/>
      <c r="BM78" s="461"/>
    </row>
    <row r="81" spans="58:65" ht="12.75">
      <c r="BF81" s="551"/>
      <c r="BG81" s="551"/>
      <c r="BH81" s="551"/>
      <c r="BI81" s="551"/>
      <c r="BJ81" s="551"/>
      <c r="BK81" s="551"/>
      <c r="BL81" s="551"/>
      <c r="BM81" s="551"/>
    </row>
    <row r="82" spans="58:65" ht="12.75">
      <c r="BF82" s="461"/>
      <c r="BG82" s="461"/>
      <c r="BH82" s="461"/>
      <c r="BI82" s="461"/>
      <c r="BJ82" s="461"/>
      <c r="BK82" s="461"/>
      <c r="BL82" s="461"/>
      <c r="BM82" s="461"/>
    </row>
    <row r="83" spans="58:65" ht="12.75">
      <c r="BF83" s="461"/>
      <c r="BG83" s="461"/>
      <c r="BH83" s="461"/>
      <c r="BI83" s="461"/>
      <c r="BJ83" s="461"/>
      <c r="BK83" s="461"/>
      <c r="BL83" s="461"/>
      <c r="BM83" s="461"/>
    </row>
    <row r="84" spans="58:65" ht="12.75">
      <c r="BF84" s="461"/>
      <c r="BG84" s="461"/>
      <c r="BH84" s="461"/>
      <c r="BI84" s="461"/>
      <c r="BJ84" s="461"/>
      <c r="BK84" s="461"/>
      <c r="BL84" s="461"/>
      <c r="BM84" s="461"/>
    </row>
  </sheetData>
  <sheetProtection/>
  <mergeCells count="302">
    <mergeCell ref="S1:AW1"/>
    <mergeCell ref="Q2:AZ2"/>
    <mergeCell ref="S3:AV3"/>
    <mergeCell ref="BH11:BM11"/>
    <mergeCell ref="AC16:AR16"/>
    <mergeCell ref="L17:BF17"/>
    <mergeCell ref="AM22:AS22"/>
    <mergeCell ref="AU22:BF22"/>
    <mergeCell ref="AU36:BM37"/>
    <mergeCell ref="BD38:BM39"/>
    <mergeCell ref="B40:B45"/>
    <mergeCell ref="C40:F40"/>
    <mergeCell ref="H40:J40"/>
    <mergeCell ref="L40:O40"/>
    <mergeCell ref="P40:T40"/>
    <mergeCell ref="V40:X40"/>
    <mergeCell ref="BH40:BH45"/>
    <mergeCell ref="BA41:BA42"/>
    <mergeCell ref="BB41:BB42"/>
    <mergeCell ref="BC41:BC42"/>
    <mergeCell ref="Z40:AB40"/>
    <mergeCell ref="AD40:AG40"/>
    <mergeCell ref="AI40:AK40"/>
    <mergeCell ref="AM40:AP40"/>
    <mergeCell ref="AQ40:AT40"/>
    <mergeCell ref="AV40:AX40"/>
    <mergeCell ref="AY43:AY44"/>
    <mergeCell ref="BI40:BI45"/>
    <mergeCell ref="BJ40:BJ45"/>
    <mergeCell ref="BK40:BK45"/>
    <mergeCell ref="BL40:BL45"/>
    <mergeCell ref="BM40:BM45"/>
    <mergeCell ref="AZ40:BC40"/>
    <mergeCell ref="BE40:BE45"/>
    <mergeCell ref="BF40:BF45"/>
    <mergeCell ref="BG40:BG45"/>
    <mergeCell ref="C41:C42"/>
    <mergeCell ref="D41:D42"/>
    <mergeCell ref="E41:E42"/>
    <mergeCell ref="F41:F42"/>
    <mergeCell ref="H41:H42"/>
    <mergeCell ref="I41:I42"/>
    <mergeCell ref="J41:J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V41:V42"/>
    <mergeCell ref="W41:W42"/>
    <mergeCell ref="X41:X42"/>
    <mergeCell ref="Z41:Z42"/>
    <mergeCell ref="AA41:AA42"/>
    <mergeCell ref="AB41:AB42"/>
    <mergeCell ref="AD41:AD42"/>
    <mergeCell ref="AE41:AE42"/>
    <mergeCell ref="AF41:AF42"/>
    <mergeCell ref="AG41:AG42"/>
    <mergeCell ref="AI41:AI42"/>
    <mergeCell ref="AJ41:AJ42"/>
    <mergeCell ref="AK41:AK42"/>
    <mergeCell ref="AM41:AM42"/>
    <mergeCell ref="AN41:AN42"/>
    <mergeCell ref="AO41:AO42"/>
    <mergeCell ref="AP41:AP42"/>
    <mergeCell ref="AQ41:AQ42"/>
    <mergeCell ref="AR41:AR42"/>
    <mergeCell ref="AS41:AS42"/>
    <mergeCell ref="AT41:AT42"/>
    <mergeCell ref="AV41:AV42"/>
    <mergeCell ref="AW41:AW42"/>
    <mergeCell ref="AX41:AX42"/>
    <mergeCell ref="AZ41:AZ42"/>
    <mergeCell ref="C43:C45"/>
    <mergeCell ref="D43:D45"/>
    <mergeCell ref="E43:E45"/>
    <mergeCell ref="F43:F45"/>
    <mergeCell ref="G43:G44"/>
    <mergeCell ref="H43:H45"/>
    <mergeCell ref="I43:I45"/>
    <mergeCell ref="J43:J45"/>
    <mergeCell ref="K43:K44"/>
    <mergeCell ref="L43:L45"/>
    <mergeCell ref="M43:M45"/>
    <mergeCell ref="N43:N45"/>
    <mergeCell ref="O43:O45"/>
    <mergeCell ref="P43:P45"/>
    <mergeCell ref="Q43:Q45"/>
    <mergeCell ref="R43:R45"/>
    <mergeCell ref="S43:S45"/>
    <mergeCell ref="T43:T45"/>
    <mergeCell ref="U43:U44"/>
    <mergeCell ref="V43:V45"/>
    <mergeCell ref="W43:W45"/>
    <mergeCell ref="X43:X45"/>
    <mergeCell ref="Y43:Y44"/>
    <mergeCell ref="Z43:Z45"/>
    <mergeCell ref="AA43:AA45"/>
    <mergeCell ref="AB43:AB45"/>
    <mergeCell ref="AC43:AC44"/>
    <mergeCell ref="AD43:AD45"/>
    <mergeCell ref="AE43:AE45"/>
    <mergeCell ref="AF43:AF45"/>
    <mergeCell ref="AG43:AG45"/>
    <mergeCell ref="AH43:AH44"/>
    <mergeCell ref="AI43:AI45"/>
    <mergeCell ref="AJ43:AJ45"/>
    <mergeCell ref="AK43:AK45"/>
    <mergeCell ref="AL43:AL44"/>
    <mergeCell ref="AM43:AM45"/>
    <mergeCell ref="AN43:AN45"/>
    <mergeCell ref="AO43:AO45"/>
    <mergeCell ref="AP43:AP45"/>
    <mergeCell ref="AQ43:AQ45"/>
    <mergeCell ref="AR43:AR45"/>
    <mergeCell ref="AS43:AS45"/>
    <mergeCell ref="AT43:AT45"/>
    <mergeCell ref="AU43:AU44"/>
    <mergeCell ref="AV43:AV45"/>
    <mergeCell ref="AW43:AW45"/>
    <mergeCell ref="AX43:AX45"/>
    <mergeCell ref="AZ43:AZ45"/>
    <mergeCell ref="BA43:BA45"/>
    <mergeCell ref="BB43:BB45"/>
    <mergeCell ref="BC43:BC45"/>
    <mergeCell ref="B46:B47"/>
    <mergeCell ref="U46:U47"/>
    <mergeCell ref="V46:V47"/>
    <mergeCell ref="AS46:AS47"/>
    <mergeCell ref="AU46:AU47"/>
    <mergeCell ref="AV46:AV47"/>
    <mergeCell ref="AW46:AW47"/>
    <mergeCell ref="AX46:AX47"/>
    <mergeCell ref="AY46:AY47"/>
    <mergeCell ref="AZ46:AZ47"/>
    <mergeCell ref="BA46:BA47"/>
    <mergeCell ref="BB46:BB47"/>
    <mergeCell ref="BC46:BC47"/>
    <mergeCell ref="BE46:BE47"/>
    <mergeCell ref="BF46:BF47"/>
    <mergeCell ref="BG46:BG47"/>
    <mergeCell ref="BH46:BH47"/>
    <mergeCell ref="BI46:BI47"/>
    <mergeCell ref="BJ46:BJ47"/>
    <mergeCell ref="BK46:BK47"/>
    <mergeCell ref="BL46:BL47"/>
    <mergeCell ref="BM46:BM47"/>
    <mergeCell ref="B48:B49"/>
    <mergeCell ref="U48:U49"/>
    <mergeCell ref="V48:V49"/>
    <mergeCell ref="AN48:AN49"/>
    <mergeCell ref="AO48:AO49"/>
    <mergeCell ref="AP48:AP49"/>
    <mergeCell ref="AQ48:AQ49"/>
    <mergeCell ref="AR48:AR49"/>
    <mergeCell ref="AS48:AS49"/>
    <mergeCell ref="AV48:AV49"/>
    <mergeCell ref="AW48:AW49"/>
    <mergeCell ref="AX48:AX49"/>
    <mergeCell ref="AY48:AY49"/>
    <mergeCell ref="AZ48:AZ49"/>
    <mergeCell ref="BA48:BA49"/>
    <mergeCell ref="BB48:BB49"/>
    <mergeCell ref="BC48:BC49"/>
    <mergeCell ref="BE48:BE49"/>
    <mergeCell ref="BF48:BF49"/>
    <mergeCell ref="BG48:BG49"/>
    <mergeCell ref="BH48:BH49"/>
    <mergeCell ref="BI48:BI49"/>
    <mergeCell ref="BJ48:BJ49"/>
    <mergeCell ref="BK48:BK49"/>
    <mergeCell ref="BL48:BL49"/>
    <mergeCell ref="BM48:BM49"/>
    <mergeCell ref="B50:B51"/>
    <mergeCell ref="R50:R51"/>
    <mergeCell ref="S50:S51"/>
    <mergeCell ref="U50:U51"/>
    <mergeCell ref="V50:V51"/>
    <mergeCell ref="AO50:AO51"/>
    <mergeCell ref="AP50:AP51"/>
    <mergeCell ref="AQ50:AQ51"/>
    <mergeCell ref="AR50:AR51"/>
    <mergeCell ref="AS50:AS51"/>
    <mergeCell ref="AU50:AU51"/>
    <mergeCell ref="AV50:AV51"/>
    <mergeCell ref="AW50:AW51"/>
    <mergeCell ref="AX50:AX51"/>
    <mergeCell ref="AY50:AY51"/>
    <mergeCell ref="AZ50:AZ51"/>
    <mergeCell ref="BA50:BA51"/>
    <mergeCell ref="BB50:BB51"/>
    <mergeCell ref="BC50:BC51"/>
    <mergeCell ref="BE50:BE51"/>
    <mergeCell ref="BF50:BF51"/>
    <mergeCell ref="BG50:BG51"/>
    <mergeCell ref="BH50:BH51"/>
    <mergeCell ref="BI50:BI51"/>
    <mergeCell ref="BJ50:BJ51"/>
    <mergeCell ref="BK50:BK51"/>
    <mergeCell ref="BL50:BL51"/>
    <mergeCell ref="BM50:BM51"/>
    <mergeCell ref="B52:B53"/>
    <mergeCell ref="P52:P53"/>
    <mergeCell ref="S52:S53"/>
    <mergeCell ref="U52:U53"/>
    <mergeCell ref="V52:V53"/>
    <mergeCell ref="AL52:AL53"/>
    <mergeCell ref="AM52:AM53"/>
    <mergeCell ref="AN52:AN53"/>
    <mergeCell ref="AO52:AO53"/>
    <mergeCell ref="AP52:AP53"/>
    <mergeCell ref="AQ52:AQ53"/>
    <mergeCell ref="AR52:AR53"/>
    <mergeCell ref="AS52:AS53"/>
    <mergeCell ref="AT52:AT53"/>
    <mergeCell ref="BE52:BE53"/>
    <mergeCell ref="BF52:BF53"/>
    <mergeCell ref="BG52:BG53"/>
    <mergeCell ref="BH52:BH53"/>
    <mergeCell ref="BI52:BI53"/>
    <mergeCell ref="BJ52:BJ53"/>
    <mergeCell ref="BK52:BK53"/>
    <mergeCell ref="BL52:BL53"/>
    <mergeCell ref="BM52:BM53"/>
    <mergeCell ref="F54:J55"/>
    <mergeCell ref="K54:Q55"/>
    <mergeCell ref="R54:X55"/>
    <mergeCell ref="Y54:AD55"/>
    <mergeCell ref="AE54:AL55"/>
    <mergeCell ref="AN54:AQ55"/>
    <mergeCell ref="AS54:AV55"/>
    <mergeCell ref="AD59:AE59"/>
    <mergeCell ref="AX54:BC55"/>
    <mergeCell ref="M56:O56"/>
    <mergeCell ref="T56:U56"/>
    <mergeCell ref="AA56:AB56"/>
    <mergeCell ref="AH56:AI56"/>
    <mergeCell ref="AO56:AP56"/>
    <mergeCell ref="AT56:AU56"/>
    <mergeCell ref="AZ56:BA56"/>
    <mergeCell ref="C60:D60"/>
    <mergeCell ref="F60:G60"/>
    <mergeCell ref="I60:K60"/>
    <mergeCell ref="N60:O60"/>
    <mergeCell ref="S60:T60"/>
    <mergeCell ref="C59:D59"/>
    <mergeCell ref="F59:G59"/>
    <mergeCell ref="I59:K59"/>
    <mergeCell ref="N59:O59"/>
    <mergeCell ref="S59:T59"/>
    <mergeCell ref="AW60:AX60"/>
    <mergeCell ref="AG59:AH59"/>
    <mergeCell ref="AJ59:AL59"/>
    <mergeCell ref="AO59:AP59"/>
    <mergeCell ref="AS59:AT59"/>
    <mergeCell ref="AW59:AX59"/>
    <mergeCell ref="AD61:AE61"/>
    <mergeCell ref="AD60:AE60"/>
    <mergeCell ref="AG60:AH60"/>
    <mergeCell ref="AJ60:AL60"/>
    <mergeCell ref="AO60:AP60"/>
    <mergeCell ref="AS60:AT60"/>
    <mergeCell ref="C62:D62"/>
    <mergeCell ref="F62:G62"/>
    <mergeCell ref="I62:K62"/>
    <mergeCell ref="N62:O62"/>
    <mergeCell ref="S62:T62"/>
    <mergeCell ref="C61:D61"/>
    <mergeCell ref="F61:G61"/>
    <mergeCell ref="I61:K61"/>
    <mergeCell ref="N61:O61"/>
    <mergeCell ref="S61:T61"/>
    <mergeCell ref="AG62:AH62"/>
    <mergeCell ref="AJ62:AL62"/>
    <mergeCell ref="AO62:AP62"/>
    <mergeCell ref="AS62:AT62"/>
    <mergeCell ref="AW62:AX62"/>
    <mergeCell ref="AG61:AH61"/>
    <mergeCell ref="AJ61:AL61"/>
    <mergeCell ref="AO61:AP61"/>
    <mergeCell ref="AS61:AT61"/>
    <mergeCell ref="AW61:AX61"/>
    <mergeCell ref="C63:D63"/>
    <mergeCell ref="F63:G63"/>
    <mergeCell ref="I63:K63"/>
    <mergeCell ref="N63:O63"/>
    <mergeCell ref="S63:T63"/>
    <mergeCell ref="AD63:AE63"/>
    <mergeCell ref="AG63:AH63"/>
    <mergeCell ref="AJ63:AL63"/>
    <mergeCell ref="AO63:AP63"/>
    <mergeCell ref="AS63:AT63"/>
    <mergeCell ref="AW63:AX63"/>
    <mergeCell ref="W18:BB18"/>
    <mergeCell ref="AU23:BG23"/>
    <mergeCell ref="AU25:BF25"/>
    <mergeCell ref="AU26:BE26"/>
    <mergeCell ref="AD62:AE6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F26"/>
  <sheetViews>
    <sheetView view="pageBreakPreview" zoomScaleSheetLayoutView="100" zoomScalePageLayoutView="0" workbookViewId="0" topLeftCell="A7">
      <selection activeCell="R9" sqref="R9"/>
    </sheetView>
  </sheetViews>
  <sheetFormatPr defaultColWidth="9.125" defaultRowHeight="12.75"/>
  <cols>
    <col min="1" max="1" width="3.125" style="552" customWidth="1"/>
    <col min="2" max="2" width="4.125" style="552" customWidth="1"/>
    <col min="3" max="3" width="2.00390625" style="552" customWidth="1"/>
    <col min="4" max="4" width="2.125" style="552" customWidth="1"/>
    <col min="5" max="5" width="2.375" style="552" customWidth="1"/>
    <col min="6" max="6" width="2.125" style="552" customWidth="1"/>
    <col min="7" max="9" width="2.625" style="552" customWidth="1"/>
    <col min="10" max="10" width="2.50390625" style="552" customWidth="1"/>
    <col min="11" max="12" width="2.125" style="552" customWidth="1"/>
    <col min="13" max="13" width="2.375" style="552" customWidth="1"/>
    <col min="14" max="14" width="2.125" style="552" customWidth="1"/>
    <col min="15" max="15" width="2.875" style="552" customWidth="1"/>
    <col min="16" max="19" width="2.125" style="552" customWidth="1"/>
    <col min="20" max="20" width="2.00390625" style="552" customWidth="1"/>
    <col min="21" max="32" width="2.50390625" style="552" customWidth="1"/>
    <col min="33" max="33" width="2.00390625" style="552" customWidth="1"/>
    <col min="34" max="36" width="2.50390625" style="552" customWidth="1"/>
    <col min="37" max="37" width="2.00390625" style="552" customWidth="1"/>
    <col min="38" max="44" width="2.50390625" style="552" customWidth="1"/>
    <col min="45" max="45" width="3.00390625" style="552" customWidth="1"/>
    <col min="46" max="46" width="2.00390625" style="552" customWidth="1"/>
    <col min="47" max="49" width="2.50390625" style="552" customWidth="1"/>
    <col min="50" max="50" width="2.00390625" style="552" customWidth="1"/>
    <col min="51" max="51" width="2.50390625" style="552" customWidth="1"/>
    <col min="52" max="52" width="2.625" style="552" customWidth="1"/>
    <col min="53" max="55" width="2.50390625" style="552" customWidth="1"/>
    <col min="56" max="16384" width="9.125" style="552" customWidth="1"/>
  </cols>
  <sheetData>
    <row r="1" spans="54:55" ht="6.75" customHeight="1">
      <c r="BB1" s="432"/>
      <c r="BC1" s="432"/>
    </row>
    <row r="2" spans="2:55" ht="15" customHeight="1">
      <c r="B2" s="838" t="s">
        <v>456</v>
      </c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  <c r="R2" s="838"/>
      <c r="S2" s="838"/>
      <c r="T2" s="838"/>
      <c r="U2" s="838"/>
      <c r="V2" s="838"/>
      <c r="W2" s="838"/>
      <c r="X2" s="838"/>
      <c r="Y2" s="838"/>
      <c r="Z2" s="838"/>
      <c r="AA2" s="838"/>
      <c r="AB2" s="838"/>
      <c r="AC2" s="838"/>
      <c r="AD2" s="838"/>
      <c r="AE2" s="838"/>
      <c r="AF2" s="838"/>
      <c r="AG2" s="838"/>
      <c r="AH2" s="838"/>
      <c r="AI2" s="838"/>
      <c r="AJ2" s="838"/>
      <c r="AK2" s="838"/>
      <c r="AL2" s="838"/>
      <c r="AM2" s="838"/>
      <c r="AN2" s="838"/>
      <c r="AO2" s="838"/>
      <c r="AP2" s="838"/>
      <c r="AQ2" s="838"/>
      <c r="AR2" s="838"/>
      <c r="AS2" s="838"/>
      <c r="AT2" s="838"/>
      <c r="AU2" s="838"/>
      <c r="AV2" s="838"/>
      <c r="AW2" s="838"/>
      <c r="AX2" s="838"/>
      <c r="AY2" s="838"/>
      <c r="AZ2" s="838"/>
      <c r="BA2" s="838"/>
      <c r="BB2" s="838"/>
      <c r="BC2" s="433"/>
    </row>
    <row r="3" ht="6" customHeight="1"/>
    <row r="4" spans="2:55" ht="44.25" customHeight="1">
      <c r="B4" s="834" t="s">
        <v>297</v>
      </c>
      <c r="C4" s="834" t="s">
        <v>298</v>
      </c>
      <c r="D4" s="834"/>
      <c r="E4" s="834"/>
      <c r="F4" s="834"/>
      <c r="G4" s="835" t="s">
        <v>299</v>
      </c>
      <c r="H4" s="834" t="s">
        <v>300</v>
      </c>
      <c r="I4" s="834"/>
      <c r="J4" s="834"/>
      <c r="K4" s="835" t="s">
        <v>301</v>
      </c>
      <c r="L4" s="834" t="s">
        <v>302</v>
      </c>
      <c r="M4" s="834"/>
      <c r="N4" s="834"/>
      <c r="O4" s="834"/>
      <c r="P4" s="834" t="s">
        <v>303</v>
      </c>
      <c r="Q4" s="834"/>
      <c r="R4" s="834"/>
      <c r="S4" s="834"/>
      <c r="T4" s="835" t="s">
        <v>304</v>
      </c>
      <c r="U4" s="834" t="s">
        <v>305</v>
      </c>
      <c r="V4" s="834"/>
      <c r="W4" s="834"/>
      <c r="X4" s="834"/>
      <c r="Y4" s="835" t="s">
        <v>306</v>
      </c>
      <c r="Z4" s="840"/>
      <c r="AA4" s="840"/>
      <c r="AB4" s="840"/>
      <c r="AC4" s="834" t="s">
        <v>307</v>
      </c>
      <c r="AD4" s="834"/>
      <c r="AE4" s="834"/>
      <c r="AF4" s="834"/>
      <c r="AG4" s="835" t="s">
        <v>308</v>
      </c>
      <c r="AH4" s="834" t="s">
        <v>309</v>
      </c>
      <c r="AI4" s="834"/>
      <c r="AJ4" s="834"/>
      <c r="AK4" s="835" t="s">
        <v>310</v>
      </c>
      <c r="AL4" s="834" t="s">
        <v>311</v>
      </c>
      <c r="AM4" s="834"/>
      <c r="AN4" s="834"/>
      <c r="AO4" s="834"/>
      <c r="AP4" s="834" t="s">
        <v>312</v>
      </c>
      <c r="AQ4" s="834"/>
      <c r="AR4" s="834"/>
      <c r="AS4" s="834"/>
      <c r="AT4" s="835" t="s">
        <v>313</v>
      </c>
      <c r="AU4" s="834" t="s">
        <v>314</v>
      </c>
      <c r="AV4" s="834"/>
      <c r="AW4" s="834"/>
      <c r="AX4" s="835" t="s">
        <v>315</v>
      </c>
      <c r="AY4" s="834" t="s">
        <v>316</v>
      </c>
      <c r="AZ4" s="834"/>
      <c r="BA4" s="834"/>
      <c r="BB4" s="834"/>
      <c r="BC4" s="434"/>
    </row>
    <row r="5" spans="2:55" ht="78" customHeight="1">
      <c r="B5" s="834"/>
      <c r="C5" s="434" t="s">
        <v>317</v>
      </c>
      <c r="D5" s="434" t="s">
        <v>318</v>
      </c>
      <c r="E5" s="434" t="s">
        <v>319</v>
      </c>
      <c r="F5" s="434" t="s">
        <v>320</v>
      </c>
      <c r="G5" s="835"/>
      <c r="H5" s="434" t="s">
        <v>321</v>
      </c>
      <c r="I5" s="434" t="s">
        <v>322</v>
      </c>
      <c r="J5" s="434" t="s">
        <v>323</v>
      </c>
      <c r="K5" s="835"/>
      <c r="L5" s="434" t="s">
        <v>324</v>
      </c>
      <c r="M5" s="434" t="s">
        <v>325</v>
      </c>
      <c r="N5" s="434" t="s">
        <v>326</v>
      </c>
      <c r="O5" s="434" t="s">
        <v>327</v>
      </c>
      <c r="P5" s="434" t="s">
        <v>328</v>
      </c>
      <c r="Q5" s="434" t="s">
        <v>329</v>
      </c>
      <c r="R5" s="434" t="s">
        <v>319</v>
      </c>
      <c r="S5" s="434" t="s">
        <v>320</v>
      </c>
      <c r="T5" s="835"/>
      <c r="U5" s="434" t="s">
        <v>330</v>
      </c>
      <c r="V5" s="434" t="s">
        <v>331</v>
      </c>
      <c r="W5" s="434" t="s">
        <v>332</v>
      </c>
      <c r="X5" s="434" t="s">
        <v>333</v>
      </c>
      <c r="Y5" s="434" t="s">
        <v>334</v>
      </c>
      <c r="Z5" s="434" t="s">
        <v>335</v>
      </c>
      <c r="AA5" s="434" t="s">
        <v>336</v>
      </c>
      <c r="AB5" s="434" t="s">
        <v>337</v>
      </c>
      <c r="AC5" s="442" t="s">
        <v>338</v>
      </c>
      <c r="AD5" s="434" t="s">
        <v>335</v>
      </c>
      <c r="AE5" s="434" t="s">
        <v>336</v>
      </c>
      <c r="AF5" s="434" t="s">
        <v>339</v>
      </c>
      <c r="AG5" s="835"/>
      <c r="AH5" s="434" t="s">
        <v>340</v>
      </c>
      <c r="AI5" s="434" t="s">
        <v>322</v>
      </c>
      <c r="AJ5" s="434" t="s">
        <v>341</v>
      </c>
      <c r="AK5" s="835"/>
      <c r="AL5" s="434" t="s">
        <v>342</v>
      </c>
      <c r="AM5" s="434" t="s">
        <v>343</v>
      </c>
      <c r="AN5" s="434" t="s">
        <v>344</v>
      </c>
      <c r="AO5" s="434" t="s">
        <v>345</v>
      </c>
      <c r="AP5" s="434" t="s">
        <v>328</v>
      </c>
      <c r="AQ5" s="434" t="s">
        <v>318</v>
      </c>
      <c r="AR5" s="434" t="s">
        <v>319</v>
      </c>
      <c r="AS5" s="434" t="s">
        <v>320</v>
      </c>
      <c r="AT5" s="835"/>
      <c r="AU5" s="434" t="s">
        <v>340</v>
      </c>
      <c r="AV5" s="434" t="s">
        <v>322</v>
      </c>
      <c r="AW5" s="434" t="s">
        <v>346</v>
      </c>
      <c r="AX5" s="835"/>
      <c r="AY5" s="434" t="s">
        <v>347</v>
      </c>
      <c r="AZ5" s="434" t="s">
        <v>325</v>
      </c>
      <c r="BA5" s="434" t="s">
        <v>326</v>
      </c>
      <c r="BB5" s="434" t="s">
        <v>348</v>
      </c>
      <c r="BC5" s="643" t="s">
        <v>349</v>
      </c>
    </row>
    <row r="6" spans="2:55" ht="12.75">
      <c r="B6" s="434"/>
      <c r="C6" s="435">
        <v>1</v>
      </c>
      <c r="D6" s="435">
        <v>2</v>
      </c>
      <c r="E6" s="435">
        <v>3</v>
      </c>
      <c r="F6" s="435">
        <v>4</v>
      </c>
      <c r="G6" s="435">
        <v>5</v>
      </c>
      <c r="H6" s="435">
        <v>6</v>
      </c>
      <c r="I6" s="435">
        <v>7</v>
      </c>
      <c r="J6" s="435">
        <v>8</v>
      </c>
      <c r="K6" s="435">
        <v>9</v>
      </c>
      <c r="L6" s="435">
        <v>10</v>
      </c>
      <c r="M6" s="435">
        <v>11</v>
      </c>
      <c r="N6" s="435">
        <v>12</v>
      </c>
      <c r="O6" s="435">
        <v>13</v>
      </c>
      <c r="P6" s="435">
        <v>14</v>
      </c>
      <c r="Q6" s="435">
        <v>15</v>
      </c>
      <c r="R6" s="435">
        <v>16</v>
      </c>
      <c r="S6" s="644">
        <v>17</v>
      </c>
      <c r="T6" s="435">
        <v>18</v>
      </c>
      <c r="U6" s="435">
        <v>19</v>
      </c>
      <c r="V6" s="435">
        <v>20</v>
      </c>
      <c r="W6" s="435">
        <v>21</v>
      </c>
      <c r="X6" s="435">
        <v>22</v>
      </c>
      <c r="Y6" s="435">
        <v>23</v>
      </c>
      <c r="Z6" s="435">
        <v>24</v>
      </c>
      <c r="AA6" s="435">
        <v>25</v>
      </c>
      <c r="AB6" s="435">
        <v>26</v>
      </c>
      <c r="AC6" s="644">
        <v>27</v>
      </c>
      <c r="AD6" s="435">
        <v>28</v>
      </c>
      <c r="AE6" s="435">
        <v>29</v>
      </c>
      <c r="AF6" s="435">
        <v>30</v>
      </c>
      <c r="AG6" s="435">
        <v>31</v>
      </c>
      <c r="AH6" s="435">
        <v>32</v>
      </c>
      <c r="AI6" s="435">
        <v>33</v>
      </c>
      <c r="AJ6" s="435">
        <v>34</v>
      </c>
      <c r="AK6" s="435">
        <v>35</v>
      </c>
      <c r="AL6" s="435">
        <v>36</v>
      </c>
      <c r="AM6" s="435">
        <v>37</v>
      </c>
      <c r="AN6" s="435">
        <v>38</v>
      </c>
      <c r="AO6" s="435">
        <v>39</v>
      </c>
      <c r="AP6" s="435">
        <v>40</v>
      </c>
      <c r="AQ6" s="435">
        <v>41</v>
      </c>
      <c r="AR6" s="435">
        <v>42</v>
      </c>
      <c r="AS6" s="435">
        <v>43</v>
      </c>
      <c r="AT6" s="435">
        <v>44</v>
      </c>
      <c r="AU6" s="435">
        <v>45</v>
      </c>
      <c r="AV6" s="435">
        <v>46</v>
      </c>
      <c r="AW6" s="435">
        <v>47</v>
      </c>
      <c r="AX6" s="435">
        <v>48</v>
      </c>
      <c r="AY6" s="435">
        <v>49</v>
      </c>
      <c r="AZ6" s="435">
        <v>50</v>
      </c>
      <c r="BA6" s="435">
        <v>51</v>
      </c>
      <c r="BB6" s="435">
        <v>52</v>
      </c>
      <c r="BC6" s="435"/>
    </row>
    <row r="7" spans="2:55" ht="12.75">
      <c r="B7" s="442">
        <v>1</v>
      </c>
      <c r="C7" s="442"/>
      <c r="D7" s="442"/>
      <c r="E7" s="442"/>
      <c r="F7" s="442"/>
      <c r="G7" s="442"/>
      <c r="H7" s="442"/>
      <c r="I7" s="442"/>
      <c r="J7" s="442"/>
      <c r="K7" s="645"/>
      <c r="L7" s="442">
        <v>17</v>
      </c>
      <c r="M7" s="442"/>
      <c r="N7" s="442"/>
      <c r="O7" s="442"/>
      <c r="P7" s="442"/>
      <c r="Q7" s="442"/>
      <c r="R7" s="442"/>
      <c r="S7" s="442"/>
      <c r="T7" s="442" t="s">
        <v>129</v>
      </c>
      <c r="U7" s="442" t="s">
        <v>129</v>
      </c>
      <c r="V7" s="442"/>
      <c r="W7" s="442"/>
      <c r="X7" s="442"/>
      <c r="Y7" s="645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442"/>
      <c r="AK7" s="442"/>
      <c r="AL7" s="442">
        <v>23</v>
      </c>
      <c r="AM7" s="442"/>
      <c r="AN7" s="442"/>
      <c r="AO7" s="442"/>
      <c r="AP7" s="442"/>
      <c r="AQ7" s="442"/>
      <c r="AR7" s="442"/>
      <c r="AS7" s="442" t="s">
        <v>350</v>
      </c>
      <c r="AT7" s="442" t="s">
        <v>129</v>
      </c>
      <c r="AU7" s="442" t="s">
        <v>129</v>
      </c>
      <c r="AV7" s="442" t="s">
        <v>129</v>
      </c>
      <c r="AW7" s="442" t="s">
        <v>129</v>
      </c>
      <c r="AX7" s="442" t="s">
        <v>129</v>
      </c>
      <c r="AY7" s="442" t="s">
        <v>129</v>
      </c>
      <c r="AZ7" s="442" t="s">
        <v>129</v>
      </c>
      <c r="BA7" s="442" t="s">
        <v>129</v>
      </c>
      <c r="BB7" s="442" t="s">
        <v>129</v>
      </c>
      <c r="BC7" s="442"/>
    </row>
    <row r="8" spans="2:58" ht="15" customHeight="1">
      <c r="B8" s="442">
        <v>2</v>
      </c>
      <c r="C8" s="442"/>
      <c r="D8" s="442"/>
      <c r="E8" s="442"/>
      <c r="F8" s="442"/>
      <c r="G8" s="442"/>
      <c r="H8" s="442"/>
      <c r="I8" s="442"/>
      <c r="J8" s="442"/>
      <c r="K8" s="645"/>
      <c r="L8" s="442">
        <v>17</v>
      </c>
      <c r="M8" s="442"/>
      <c r="N8" s="442"/>
      <c r="O8" s="442"/>
      <c r="P8" s="442"/>
      <c r="Q8" s="442"/>
      <c r="R8" s="442"/>
      <c r="S8" s="442" t="s">
        <v>350</v>
      </c>
      <c r="T8" s="442" t="s">
        <v>129</v>
      </c>
      <c r="U8" s="442" t="s">
        <v>129</v>
      </c>
      <c r="V8" s="442"/>
      <c r="W8" s="442"/>
      <c r="X8" s="442"/>
      <c r="Y8" s="645"/>
      <c r="Z8" s="442"/>
      <c r="AA8" s="442"/>
      <c r="AB8" s="442"/>
      <c r="AC8" s="442">
        <v>11</v>
      </c>
      <c r="AD8" s="442"/>
      <c r="AE8" s="442"/>
      <c r="AF8" s="442"/>
      <c r="AG8" s="442" t="s">
        <v>351</v>
      </c>
      <c r="AH8" s="442" t="s">
        <v>351</v>
      </c>
      <c r="AI8" s="442" t="s">
        <v>351</v>
      </c>
      <c r="AJ8" s="442" t="s">
        <v>351</v>
      </c>
      <c r="AK8" s="442" t="s">
        <v>352</v>
      </c>
      <c r="AL8" s="442" t="s">
        <v>352</v>
      </c>
      <c r="AM8" s="442" t="s">
        <v>352</v>
      </c>
      <c r="AN8" s="442" t="s">
        <v>352</v>
      </c>
      <c r="AO8" s="442" t="s">
        <v>352</v>
      </c>
      <c r="AP8" s="442" t="s">
        <v>352</v>
      </c>
      <c r="AQ8" s="442" t="s">
        <v>352</v>
      </c>
      <c r="AR8" s="442" t="s">
        <v>350</v>
      </c>
      <c r="AS8" s="442" t="s">
        <v>350</v>
      </c>
      <c r="AT8" s="442" t="s">
        <v>129</v>
      </c>
      <c r="AU8" s="442" t="s">
        <v>129</v>
      </c>
      <c r="AV8" s="442" t="s">
        <v>129</v>
      </c>
      <c r="AW8" s="442" t="s">
        <v>129</v>
      </c>
      <c r="AX8" s="442" t="s">
        <v>129</v>
      </c>
      <c r="AY8" s="442" t="s">
        <v>129</v>
      </c>
      <c r="AZ8" s="442" t="s">
        <v>129</v>
      </c>
      <c r="BA8" s="442" t="s">
        <v>129</v>
      </c>
      <c r="BB8" s="442" t="s">
        <v>129</v>
      </c>
      <c r="BC8" s="442"/>
      <c r="BF8" s="553"/>
    </row>
    <row r="9" spans="2:55" ht="12.75">
      <c r="B9" s="442">
        <v>3</v>
      </c>
      <c r="C9" s="442"/>
      <c r="D9" s="442"/>
      <c r="E9" s="442"/>
      <c r="F9" s="442">
        <v>9</v>
      </c>
      <c r="G9" s="442"/>
      <c r="H9" s="442"/>
      <c r="I9" s="442"/>
      <c r="J9" s="442"/>
      <c r="K9" s="442"/>
      <c r="L9" s="442" t="s">
        <v>352</v>
      </c>
      <c r="M9" s="442" t="s">
        <v>352</v>
      </c>
      <c r="N9" s="442" t="s">
        <v>352</v>
      </c>
      <c r="O9" s="442" t="s">
        <v>352</v>
      </c>
      <c r="P9" s="442" t="s">
        <v>352</v>
      </c>
      <c r="Q9" s="442" t="s">
        <v>352</v>
      </c>
      <c r="R9" s="442" t="s">
        <v>352</v>
      </c>
      <c r="S9" s="442" t="s">
        <v>350</v>
      </c>
      <c r="T9" s="442" t="s">
        <v>129</v>
      </c>
      <c r="U9" s="442" t="s">
        <v>129</v>
      </c>
      <c r="V9" s="442" t="s">
        <v>352</v>
      </c>
      <c r="W9" s="442" t="s">
        <v>352</v>
      </c>
      <c r="X9" s="442" t="s">
        <v>352</v>
      </c>
      <c r="Y9" s="645" t="s">
        <v>352</v>
      </c>
      <c r="Z9" s="442" t="s">
        <v>352</v>
      </c>
      <c r="AA9" s="442" t="s">
        <v>352</v>
      </c>
      <c r="AB9" s="442" t="s">
        <v>352</v>
      </c>
      <c r="AC9" s="442" t="s">
        <v>352</v>
      </c>
      <c r="AD9" s="442" t="s">
        <v>352</v>
      </c>
      <c r="AE9" s="442" t="s">
        <v>352</v>
      </c>
      <c r="AF9" s="442" t="s">
        <v>352</v>
      </c>
      <c r="AG9" s="442" t="s">
        <v>352</v>
      </c>
      <c r="AH9" s="442" t="s">
        <v>352</v>
      </c>
      <c r="AI9" s="442" t="s">
        <v>352</v>
      </c>
      <c r="AJ9" s="442" t="s">
        <v>352</v>
      </c>
      <c r="AK9" s="442" t="s">
        <v>352</v>
      </c>
      <c r="AL9" s="442" t="s">
        <v>352</v>
      </c>
      <c r="AM9" s="442" t="s">
        <v>352</v>
      </c>
      <c r="AN9" s="442" t="s">
        <v>352</v>
      </c>
      <c r="AO9" s="442" t="s">
        <v>352</v>
      </c>
      <c r="AP9" s="442" t="s">
        <v>352</v>
      </c>
      <c r="AQ9" s="442" t="s">
        <v>350</v>
      </c>
      <c r="AR9" s="442" t="s">
        <v>353</v>
      </c>
      <c r="AS9" s="442" t="s">
        <v>353</v>
      </c>
      <c r="AT9" s="442"/>
      <c r="AU9" s="442"/>
      <c r="AV9" s="442"/>
      <c r="AW9" s="442"/>
      <c r="AX9" s="442"/>
      <c r="AY9" s="442"/>
      <c r="AZ9" s="442"/>
      <c r="BA9" s="442"/>
      <c r="BB9" s="442"/>
      <c r="BC9" s="442"/>
    </row>
    <row r="10" spans="2:55" ht="12" customHeight="1">
      <c r="B10" s="4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</row>
    <row r="11" spans="2:55" ht="9.75" customHeight="1">
      <c r="B11" s="839" t="s">
        <v>354</v>
      </c>
      <c r="C11" s="839"/>
      <c r="D11" s="839"/>
      <c r="E11" s="839"/>
      <c r="F11" s="839"/>
      <c r="G11" s="839"/>
      <c r="H11" s="839"/>
      <c r="I11" s="839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</row>
    <row r="12" spans="2:55" ht="30.75" customHeight="1">
      <c r="B12" s="836" t="s">
        <v>29</v>
      </c>
      <c r="C12" s="836"/>
      <c r="D12" s="836"/>
      <c r="E12" s="836"/>
      <c r="F12" s="836"/>
      <c r="G12" s="837" t="s">
        <v>115</v>
      </c>
      <c r="H12" s="837"/>
      <c r="I12" s="837"/>
      <c r="J12" s="837"/>
      <c r="K12" s="837"/>
      <c r="L12" s="837"/>
      <c r="M12" s="837"/>
      <c r="N12" s="837" t="s">
        <v>355</v>
      </c>
      <c r="O12" s="837"/>
      <c r="P12" s="837"/>
      <c r="Q12" s="837"/>
      <c r="R12" s="837"/>
      <c r="S12" s="837"/>
      <c r="T12" s="837"/>
      <c r="U12" s="836" t="s">
        <v>356</v>
      </c>
      <c r="V12" s="836"/>
      <c r="W12" s="836"/>
      <c r="X12" s="836"/>
      <c r="Y12" s="836"/>
      <c r="Z12" s="836"/>
      <c r="AA12" s="836"/>
      <c r="AB12" s="837" t="s">
        <v>33</v>
      </c>
      <c r="AC12" s="837"/>
      <c r="AD12" s="837"/>
      <c r="AE12" s="837"/>
      <c r="AF12" s="837"/>
      <c r="AG12" s="846" t="s">
        <v>357</v>
      </c>
      <c r="AH12" s="846"/>
      <c r="AI12" s="846"/>
      <c r="AJ12" s="846"/>
      <c r="AK12" s="846"/>
      <c r="AL12" s="846"/>
      <c r="AM12" s="846"/>
      <c r="AN12" s="846"/>
      <c r="AO12" s="846"/>
      <c r="AP12" s="846"/>
      <c r="AQ12" s="846"/>
      <c r="AR12" s="846"/>
      <c r="AS12" s="846"/>
      <c r="AT12" s="846"/>
      <c r="AU12" s="841"/>
      <c r="AV12" s="841"/>
      <c r="AW12" s="841"/>
      <c r="AX12" s="841"/>
      <c r="AY12" s="841"/>
      <c r="AZ12" s="841"/>
      <c r="BA12" s="841"/>
      <c r="BB12" s="841"/>
      <c r="BC12" s="841"/>
    </row>
    <row r="13" spans="2:55" ht="8.25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443"/>
      <c r="AO13" s="443"/>
      <c r="AP13" s="443"/>
      <c r="AQ13" s="443"/>
      <c r="AR13" s="443"/>
      <c r="AS13" s="443"/>
      <c r="AT13" s="33"/>
      <c r="AU13" s="33"/>
      <c r="AV13" s="33"/>
      <c r="AW13" s="33"/>
      <c r="AX13" s="33"/>
      <c r="AY13" s="33"/>
      <c r="AZ13" s="33"/>
      <c r="BA13" s="33"/>
      <c r="BB13" s="33"/>
      <c r="BC13" s="33"/>
    </row>
    <row r="14" spans="2:55" ht="12.75">
      <c r="B14" s="433"/>
      <c r="C14" s="842"/>
      <c r="D14" s="843"/>
      <c r="E14" s="844"/>
      <c r="F14" s="433"/>
      <c r="G14" s="433"/>
      <c r="H14" s="433"/>
      <c r="I14" s="879" t="s">
        <v>350</v>
      </c>
      <c r="J14" s="880"/>
      <c r="K14" s="881"/>
      <c r="L14" s="433"/>
      <c r="M14" s="433"/>
      <c r="N14" s="433"/>
      <c r="O14" s="842" t="s">
        <v>351</v>
      </c>
      <c r="P14" s="843"/>
      <c r="Q14" s="844"/>
      <c r="R14" s="34"/>
      <c r="S14" s="34"/>
      <c r="T14" s="433"/>
      <c r="U14" s="433"/>
      <c r="V14" s="842" t="s">
        <v>352</v>
      </c>
      <c r="W14" s="843"/>
      <c r="X14" s="844"/>
      <c r="Y14" s="436"/>
      <c r="Z14" s="433"/>
      <c r="AA14" s="433"/>
      <c r="AB14" s="34"/>
      <c r="AC14" s="842" t="s">
        <v>353</v>
      </c>
      <c r="AD14" s="843"/>
      <c r="AE14" s="844"/>
      <c r="AF14" s="433"/>
      <c r="AG14" s="433"/>
      <c r="AH14" s="433"/>
      <c r="AI14" s="842" t="s">
        <v>129</v>
      </c>
      <c r="AJ14" s="843"/>
      <c r="AK14" s="844"/>
      <c r="AL14" s="433"/>
      <c r="AM14" s="433"/>
      <c r="AN14" s="436"/>
      <c r="AO14" s="436"/>
      <c r="AP14" s="845"/>
      <c r="AQ14" s="845"/>
      <c r="AR14" s="845"/>
      <c r="AS14" s="436"/>
      <c r="AT14" s="433"/>
      <c r="AU14" s="433"/>
      <c r="AV14" s="433"/>
      <c r="AW14" s="845"/>
      <c r="AX14" s="845"/>
      <c r="AY14" s="845"/>
      <c r="AZ14" s="34"/>
      <c r="BA14" s="433"/>
      <c r="BB14" s="433"/>
      <c r="BC14" s="433"/>
    </row>
    <row r="15" spans="2:55" ht="12.75" customHeight="1">
      <c r="B15" s="433"/>
      <c r="C15" s="436"/>
      <c r="D15" s="436"/>
      <c r="E15" s="436"/>
      <c r="F15" s="433"/>
      <c r="G15" s="433"/>
      <c r="H15" s="433"/>
      <c r="I15" s="437"/>
      <c r="J15" s="436"/>
      <c r="K15" s="436"/>
      <c r="L15" s="433"/>
      <c r="M15" s="433"/>
      <c r="N15" s="433"/>
      <c r="O15" s="436"/>
      <c r="P15" s="436"/>
      <c r="Q15" s="436"/>
      <c r="R15" s="34"/>
      <c r="S15" s="34"/>
      <c r="T15" s="433"/>
      <c r="U15" s="433"/>
      <c r="V15" s="436"/>
      <c r="W15" s="436"/>
      <c r="X15" s="436"/>
      <c r="Y15" s="436"/>
      <c r="Z15" s="433"/>
      <c r="AA15" s="433"/>
      <c r="AB15" s="34"/>
      <c r="AC15" s="436"/>
      <c r="AD15" s="436"/>
      <c r="AE15" s="436"/>
      <c r="AF15" s="433"/>
      <c r="AG15" s="433"/>
      <c r="AH15" s="433"/>
      <c r="AI15" s="436"/>
      <c r="AJ15" s="436"/>
      <c r="AK15" s="436"/>
      <c r="AL15" s="433"/>
      <c r="AM15" s="433"/>
      <c r="AN15" s="436"/>
      <c r="AO15" s="436"/>
      <c r="AP15" s="436"/>
      <c r="AQ15" s="436"/>
      <c r="AR15" s="436"/>
      <c r="AS15" s="436"/>
      <c r="AT15" s="433"/>
      <c r="AU15" s="433"/>
      <c r="AV15" s="433"/>
      <c r="AW15" s="436"/>
      <c r="AX15" s="436"/>
      <c r="AY15" s="436"/>
      <c r="AZ15" s="34"/>
      <c r="BA15" s="433"/>
      <c r="BB15" s="433"/>
      <c r="BC15" s="433"/>
    </row>
    <row r="16" spans="2:55" ht="15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  <c r="P16" s="34"/>
      <c r="Q16" s="34"/>
      <c r="R16" s="33"/>
      <c r="S16" s="33"/>
      <c r="T16" s="33"/>
      <c r="U16" s="33"/>
      <c r="V16" s="859" t="s">
        <v>358</v>
      </c>
      <c r="W16" s="859"/>
      <c r="X16" s="859"/>
      <c r="Y16" s="859"/>
      <c r="Z16" s="859"/>
      <c r="AA16" s="859"/>
      <c r="AB16" s="859"/>
      <c r="AC16" s="859"/>
      <c r="AD16" s="859"/>
      <c r="AE16" s="859"/>
      <c r="AF16" s="860"/>
      <c r="AG16" s="860"/>
      <c r="AH16" s="860"/>
      <c r="AI16" s="860"/>
      <c r="AJ16" s="860"/>
      <c r="AK16" s="860"/>
      <c r="AL16" s="860"/>
      <c r="AM16" s="860"/>
      <c r="AN16" s="860"/>
      <c r="AO16" s="860"/>
      <c r="AP16" s="860"/>
      <c r="AQ16" s="860"/>
      <c r="AR16" s="861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</row>
    <row r="17" ht="9.75" customHeight="1" thickBot="1"/>
    <row r="18" spans="2:55" ht="12.75">
      <c r="B18" s="847" t="s">
        <v>359</v>
      </c>
      <c r="C18" s="850" t="s">
        <v>29</v>
      </c>
      <c r="D18" s="851"/>
      <c r="E18" s="851"/>
      <c r="F18" s="851"/>
      <c r="G18" s="851"/>
      <c r="H18" s="851"/>
      <c r="I18" s="851"/>
      <c r="J18" s="851"/>
      <c r="K18" s="851"/>
      <c r="L18" s="851"/>
      <c r="M18" s="851"/>
      <c r="N18" s="851"/>
      <c r="O18" s="851"/>
      <c r="P18" s="851"/>
      <c r="Q18" s="851"/>
      <c r="R18" s="851"/>
      <c r="S18" s="851"/>
      <c r="T18" s="851"/>
      <c r="U18" s="851"/>
      <c r="V18" s="851"/>
      <c r="W18" s="851"/>
      <c r="X18" s="851"/>
      <c r="Y18" s="851"/>
      <c r="Z18" s="852"/>
      <c r="AA18" s="862" t="s">
        <v>360</v>
      </c>
      <c r="AB18" s="863"/>
      <c r="AC18" s="863"/>
      <c r="AD18" s="864"/>
      <c r="AE18" s="850" t="s">
        <v>361</v>
      </c>
      <c r="AF18" s="851"/>
      <c r="AG18" s="851"/>
      <c r="AH18" s="851"/>
      <c r="AI18" s="851"/>
      <c r="AJ18" s="851"/>
      <c r="AK18" s="851"/>
      <c r="AL18" s="851"/>
      <c r="AM18" s="851"/>
      <c r="AN18" s="851"/>
      <c r="AO18" s="851"/>
      <c r="AP18" s="852"/>
      <c r="AQ18" s="862" t="s">
        <v>362</v>
      </c>
      <c r="AR18" s="863"/>
      <c r="AS18" s="863"/>
      <c r="AT18" s="863"/>
      <c r="AU18" s="863"/>
      <c r="AV18" s="863"/>
      <c r="AW18" s="864"/>
      <c r="AX18" s="862" t="s">
        <v>363</v>
      </c>
      <c r="AY18" s="863"/>
      <c r="AZ18" s="864"/>
      <c r="BA18" s="850" t="s">
        <v>6</v>
      </c>
      <c r="BB18" s="851"/>
      <c r="BC18" s="852"/>
    </row>
    <row r="19" spans="2:55" ht="13.5" thickBot="1">
      <c r="B19" s="848"/>
      <c r="C19" s="853"/>
      <c r="D19" s="854"/>
      <c r="E19" s="854"/>
      <c r="F19" s="854"/>
      <c r="G19" s="854"/>
      <c r="H19" s="854"/>
      <c r="I19" s="854"/>
      <c r="J19" s="854"/>
      <c r="K19" s="854"/>
      <c r="L19" s="854"/>
      <c r="M19" s="854"/>
      <c r="N19" s="854"/>
      <c r="O19" s="854"/>
      <c r="P19" s="854"/>
      <c r="Q19" s="854"/>
      <c r="R19" s="854"/>
      <c r="S19" s="854"/>
      <c r="T19" s="854"/>
      <c r="U19" s="854"/>
      <c r="V19" s="854"/>
      <c r="W19" s="854"/>
      <c r="X19" s="854"/>
      <c r="Y19" s="854"/>
      <c r="Z19" s="855"/>
      <c r="AA19" s="865"/>
      <c r="AB19" s="866"/>
      <c r="AC19" s="866"/>
      <c r="AD19" s="867"/>
      <c r="AE19" s="874"/>
      <c r="AF19" s="875"/>
      <c r="AG19" s="875"/>
      <c r="AH19" s="875"/>
      <c r="AI19" s="875"/>
      <c r="AJ19" s="875"/>
      <c r="AK19" s="875"/>
      <c r="AL19" s="875"/>
      <c r="AM19" s="875"/>
      <c r="AN19" s="875"/>
      <c r="AO19" s="875"/>
      <c r="AP19" s="876"/>
      <c r="AQ19" s="865"/>
      <c r="AR19" s="866"/>
      <c r="AS19" s="866"/>
      <c r="AT19" s="866"/>
      <c r="AU19" s="866"/>
      <c r="AV19" s="866"/>
      <c r="AW19" s="867"/>
      <c r="AX19" s="853"/>
      <c r="AY19" s="854"/>
      <c r="AZ19" s="855"/>
      <c r="BA19" s="853"/>
      <c r="BB19" s="854"/>
      <c r="BC19" s="855"/>
    </row>
    <row r="20" spans="2:55" ht="13.5" thickBot="1">
      <c r="B20" s="848"/>
      <c r="C20" s="853"/>
      <c r="D20" s="854"/>
      <c r="E20" s="854"/>
      <c r="F20" s="854"/>
      <c r="G20" s="854"/>
      <c r="H20" s="854"/>
      <c r="I20" s="854"/>
      <c r="J20" s="854"/>
      <c r="K20" s="854"/>
      <c r="L20" s="854"/>
      <c r="M20" s="854"/>
      <c r="N20" s="854"/>
      <c r="O20" s="854"/>
      <c r="P20" s="854"/>
      <c r="Q20" s="854"/>
      <c r="R20" s="854"/>
      <c r="S20" s="854"/>
      <c r="T20" s="854"/>
      <c r="U20" s="854"/>
      <c r="V20" s="854"/>
      <c r="W20" s="854"/>
      <c r="X20" s="854"/>
      <c r="Y20" s="854"/>
      <c r="Z20" s="855"/>
      <c r="AA20" s="865"/>
      <c r="AB20" s="866"/>
      <c r="AC20" s="866"/>
      <c r="AD20" s="867"/>
      <c r="AE20" s="850" t="s">
        <v>188</v>
      </c>
      <c r="AF20" s="851"/>
      <c r="AG20" s="851"/>
      <c r="AH20" s="852"/>
      <c r="AI20" s="862" t="s">
        <v>364</v>
      </c>
      <c r="AJ20" s="863"/>
      <c r="AK20" s="863"/>
      <c r="AL20" s="864"/>
      <c r="AM20" s="862" t="s">
        <v>365</v>
      </c>
      <c r="AN20" s="863"/>
      <c r="AO20" s="863"/>
      <c r="AP20" s="864"/>
      <c r="AQ20" s="865"/>
      <c r="AR20" s="866"/>
      <c r="AS20" s="866"/>
      <c r="AT20" s="866"/>
      <c r="AU20" s="866"/>
      <c r="AV20" s="866"/>
      <c r="AW20" s="867"/>
      <c r="AX20" s="853"/>
      <c r="AY20" s="854"/>
      <c r="AZ20" s="855"/>
      <c r="BA20" s="853"/>
      <c r="BB20" s="854"/>
      <c r="BC20" s="855"/>
    </row>
    <row r="21" spans="2:55" ht="67.5" customHeight="1">
      <c r="B21" s="848"/>
      <c r="C21" s="856" t="s">
        <v>366</v>
      </c>
      <c r="D21" s="857"/>
      <c r="E21" s="857"/>
      <c r="F21" s="857"/>
      <c r="G21" s="857"/>
      <c r="H21" s="857"/>
      <c r="I21" s="857"/>
      <c r="J21" s="858"/>
      <c r="K21" s="856" t="s">
        <v>367</v>
      </c>
      <c r="L21" s="857"/>
      <c r="M21" s="857"/>
      <c r="N21" s="857"/>
      <c r="O21" s="857"/>
      <c r="P21" s="857"/>
      <c r="Q21" s="857"/>
      <c r="R21" s="858"/>
      <c r="S21" s="856" t="s">
        <v>368</v>
      </c>
      <c r="T21" s="857"/>
      <c r="U21" s="857"/>
      <c r="V21" s="857"/>
      <c r="W21" s="857"/>
      <c r="X21" s="857"/>
      <c r="Y21" s="857"/>
      <c r="Z21" s="858"/>
      <c r="AA21" s="868"/>
      <c r="AB21" s="869"/>
      <c r="AC21" s="869"/>
      <c r="AD21" s="870"/>
      <c r="AE21" s="882"/>
      <c r="AF21" s="883"/>
      <c r="AG21" s="883"/>
      <c r="AH21" s="884"/>
      <c r="AI21" s="868"/>
      <c r="AJ21" s="869"/>
      <c r="AK21" s="869"/>
      <c r="AL21" s="870"/>
      <c r="AM21" s="868"/>
      <c r="AN21" s="869"/>
      <c r="AO21" s="869"/>
      <c r="AP21" s="870"/>
      <c r="AQ21" s="868"/>
      <c r="AR21" s="869"/>
      <c r="AS21" s="869"/>
      <c r="AT21" s="869"/>
      <c r="AU21" s="869"/>
      <c r="AV21" s="869"/>
      <c r="AW21" s="870"/>
      <c r="AX21" s="882"/>
      <c r="AY21" s="883"/>
      <c r="AZ21" s="884"/>
      <c r="BA21" s="882"/>
      <c r="BB21" s="883"/>
      <c r="BC21" s="884"/>
    </row>
    <row r="22" spans="2:55" ht="15.75" customHeight="1">
      <c r="B22" s="849"/>
      <c r="C22" s="871" t="s">
        <v>369</v>
      </c>
      <c r="D22" s="872"/>
      <c r="E22" s="872"/>
      <c r="F22" s="877"/>
      <c r="G22" s="878" t="s">
        <v>370</v>
      </c>
      <c r="H22" s="872"/>
      <c r="I22" s="872"/>
      <c r="J22" s="873"/>
      <c r="K22" s="871" t="s">
        <v>369</v>
      </c>
      <c r="L22" s="872"/>
      <c r="M22" s="872"/>
      <c r="N22" s="877"/>
      <c r="O22" s="878" t="s">
        <v>370</v>
      </c>
      <c r="P22" s="872"/>
      <c r="Q22" s="872"/>
      <c r="R22" s="873"/>
      <c r="S22" s="871" t="s">
        <v>369</v>
      </c>
      <c r="T22" s="872"/>
      <c r="U22" s="872"/>
      <c r="V22" s="877"/>
      <c r="W22" s="878" t="s">
        <v>370</v>
      </c>
      <c r="X22" s="872"/>
      <c r="Y22" s="872"/>
      <c r="Z22" s="873"/>
      <c r="AA22" s="871" t="s">
        <v>369</v>
      </c>
      <c r="AB22" s="872"/>
      <c r="AC22" s="872"/>
      <c r="AD22" s="873"/>
      <c r="AE22" s="871" t="s">
        <v>369</v>
      </c>
      <c r="AF22" s="872"/>
      <c r="AG22" s="872"/>
      <c r="AH22" s="873"/>
      <c r="AI22" s="871" t="s">
        <v>369</v>
      </c>
      <c r="AJ22" s="872"/>
      <c r="AK22" s="872"/>
      <c r="AL22" s="873"/>
      <c r="AM22" s="871" t="s">
        <v>369</v>
      </c>
      <c r="AN22" s="872"/>
      <c r="AO22" s="872"/>
      <c r="AP22" s="873"/>
      <c r="AQ22" s="871" t="s">
        <v>369</v>
      </c>
      <c r="AR22" s="872"/>
      <c r="AS22" s="872"/>
      <c r="AT22" s="872"/>
      <c r="AU22" s="872"/>
      <c r="AV22" s="872"/>
      <c r="AW22" s="873"/>
      <c r="AX22" s="871" t="s">
        <v>369</v>
      </c>
      <c r="AY22" s="872"/>
      <c r="AZ22" s="873"/>
      <c r="BA22" s="871" t="s">
        <v>369</v>
      </c>
      <c r="BB22" s="872"/>
      <c r="BC22" s="873"/>
    </row>
    <row r="23" spans="2:57" ht="12.75">
      <c r="B23" s="438" t="s">
        <v>371</v>
      </c>
      <c r="C23" s="885">
        <f>K23+S23</f>
        <v>40</v>
      </c>
      <c r="D23" s="886"/>
      <c r="E23" s="886"/>
      <c r="F23" s="887"/>
      <c r="G23" s="888">
        <v>1440</v>
      </c>
      <c r="H23" s="886"/>
      <c r="I23" s="886"/>
      <c r="J23" s="889"/>
      <c r="K23" s="885">
        <v>17</v>
      </c>
      <c r="L23" s="886"/>
      <c r="M23" s="886"/>
      <c r="N23" s="887"/>
      <c r="O23" s="888">
        <v>612</v>
      </c>
      <c r="P23" s="886"/>
      <c r="Q23" s="886"/>
      <c r="R23" s="889"/>
      <c r="S23" s="885">
        <v>23</v>
      </c>
      <c r="T23" s="886"/>
      <c r="U23" s="886"/>
      <c r="V23" s="887"/>
      <c r="W23" s="888">
        <f>S23*36</f>
        <v>828</v>
      </c>
      <c r="X23" s="886"/>
      <c r="Y23" s="886"/>
      <c r="Z23" s="889"/>
      <c r="AA23" s="885">
        <v>1</v>
      </c>
      <c r="AB23" s="886"/>
      <c r="AC23" s="886"/>
      <c r="AD23" s="889"/>
      <c r="AE23" s="885"/>
      <c r="AF23" s="886"/>
      <c r="AG23" s="886"/>
      <c r="AH23" s="889"/>
      <c r="AI23" s="885"/>
      <c r="AJ23" s="886"/>
      <c r="AK23" s="886"/>
      <c r="AL23" s="889"/>
      <c r="AM23" s="885"/>
      <c r="AN23" s="886"/>
      <c r="AO23" s="886"/>
      <c r="AP23" s="889"/>
      <c r="AQ23" s="885"/>
      <c r="AR23" s="886"/>
      <c r="AS23" s="886"/>
      <c r="AT23" s="886"/>
      <c r="AU23" s="886"/>
      <c r="AV23" s="886"/>
      <c r="AW23" s="889"/>
      <c r="AX23" s="885">
        <v>11</v>
      </c>
      <c r="AY23" s="886"/>
      <c r="AZ23" s="889"/>
      <c r="BA23" s="885">
        <f>AX23+AA23+C23</f>
        <v>52</v>
      </c>
      <c r="BB23" s="886"/>
      <c r="BC23" s="889"/>
      <c r="BD23" s="554"/>
      <c r="BE23" s="554"/>
    </row>
    <row r="24" spans="2:57" ht="12.75">
      <c r="B24" s="438" t="s">
        <v>372</v>
      </c>
      <c r="C24" s="885">
        <f>K24+S24</f>
        <v>28</v>
      </c>
      <c r="D24" s="886"/>
      <c r="E24" s="886"/>
      <c r="F24" s="887"/>
      <c r="G24" s="888">
        <f>C24*36</f>
        <v>1008</v>
      </c>
      <c r="H24" s="886"/>
      <c r="I24" s="886"/>
      <c r="J24" s="889"/>
      <c r="K24" s="885">
        <v>17</v>
      </c>
      <c r="L24" s="886"/>
      <c r="M24" s="886"/>
      <c r="N24" s="887"/>
      <c r="O24" s="888">
        <v>612</v>
      </c>
      <c r="P24" s="886"/>
      <c r="Q24" s="886"/>
      <c r="R24" s="889"/>
      <c r="S24" s="885">
        <v>11</v>
      </c>
      <c r="T24" s="886"/>
      <c r="U24" s="886"/>
      <c r="V24" s="887"/>
      <c r="W24" s="888">
        <f>S24*36</f>
        <v>396</v>
      </c>
      <c r="X24" s="886"/>
      <c r="Y24" s="886"/>
      <c r="Z24" s="889"/>
      <c r="AA24" s="885">
        <v>2</v>
      </c>
      <c r="AB24" s="886"/>
      <c r="AC24" s="886"/>
      <c r="AD24" s="889"/>
      <c r="AE24" s="885">
        <v>4</v>
      </c>
      <c r="AF24" s="886"/>
      <c r="AG24" s="886"/>
      <c r="AH24" s="889"/>
      <c r="AI24" s="885">
        <v>7</v>
      </c>
      <c r="AJ24" s="886"/>
      <c r="AK24" s="886"/>
      <c r="AL24" s="889"/>
      <c r="AM24" s="885"/>
      <c r="AN24" s="886"/>
      <c r="AO24" s="886"/>
      <c r="AP24" s="889"/>
      <c r="AQ24" s="885"/>
      <c r="AR24" s="886"/>
      <c r="AS24" s="886"/>
      <c r="AT24" s="886"/>
      <c r="AU24" s="886"/>
      <c r="AV24" s="886"/>
      <c r="AW24" s="889"/>
      <c r="AX24" s="885">
        <v>11</v>
      </c>
      <c r="AY24" s="886"/>
      <c r="AZ24" s="889"/>
      <c r="BA24" s="885">
        <f>C24+AA24+AE24+AI24+AX24</f>
        <v>52</v>
      </c>
      <c r="BB24" s="886"/>
      <c r="BC24" s="889"/>
      <c r="BD24" s="554"/>
      <c r="BE24" s="554"/>
    </row>
    <row r="25" spans="2:57" ht="12.75">
      <c r="B25" s="438" t="s">
        <v>373</v>
      </c>
      <c r="C25" s="885">
        <f>K25+S25</f>
        <v>9</v>
      </c>
      <c r="D25" s="886"/>
      <c r="E25" s="886"/>
      <c r="F25" s="887"/>
      <c r="G25" s="888">
        <f>C25*36</f>
        <v>324</v>
      </c>
      <c r="H25" s="886"/>
      <c r="I25" s="886"/>
      <c r="J25" s="889"/>
      <c r="K25" s="885">
        <v>9</v>
      </c>
      <c r="L25" s="886"/>
      <c r="M25" s="886"/>
      <c r="N25" s="887"/>
      <c r="O25" s="888">
        <f>K25*36</f>
        <v>324</v>
      </c>
      <c r="P25" s="886"/>
      <c r="Q25" s="886"/>
      <c r="R25" s="889"/>
      <c r="S25" s="885"/>
      <c r="T25" s="886"/>
      <c r="U25" s="886"/>
      <c r="V25" s="887"/>
      <c r="W25" s="888"/>
      <c r="X25" s="886"/>
      <c r="Y25" s="886"/>
      <c r="Z25" s="889"/>
      <c r="AA25" s="885">
        <v>2</v>
      </c>
      <c r="AB25" s="886"/>
      <c r="AC25" s="886"/>
      <c r="AD25" s="889"/>
      <c r="AE25" s="885"/>
      <c r="AF25" s="886"/>
      <c r="AG25" s="886"/>
      <c r="AH25" s="889"/>
      <c r="AI25" s="885">
        <v>28</v>
      </c>
      <c r="AJ25" s="886"/>
      <c r="AK25" s="886"/>
      <c r="AL25" s="889"/>
      <c r="AM25" s="885"/>
      <c r="AN25" s="886"/>
      <c r="AO25" s="886"/>
      <c r="AP25" s="889"/>
      <c r="AQ25" s="885">
        <v>2</v>
      </c>
      <c r="AR25" s="886"/>
      <c r="AS25" s="886"/>
      <c r="AT25" s="886"/>
      <c r="AU25" s="886"/>
      <c r="AV25" s="886"/>
      <c r="AW25" s="889"/>
      <c r="AX25" s="885">
        <v>2</v>
      </c>
      <c r="AY25" s="886"/>
      <c r="AZ25" s="889"/>
      <c r="BA25" s="885">
        <f>AX25+AQ25+AI25+AA25+C25</f>
        <v>43</v>
      </c>
      <c r="BB25" s="886"/>
      <c r="BC25" s="889"/>
      <c r="BD25" s="554"/>
      <c r="BE25" s="554"/>
    </row>
    <row r="26" spans="2:57" ht="13.5" thickBot="1">
      <c r="B26" s="439" t="s">
        <v>374</v>
      </c>
      <c r="C26" s="890">
        <f>SUM(C23:F25)</f>
        <v>77</v>
      </c>
      <c r="D26" s="891"/>
      <c r="E26" s="891"/>
      <c r="F26" s="893"/>
      <c r="G26" s="894">
        <f>SUM(G23:J25)</f>
        <v>2772</v>
      </c>
      <c r="H26" s="891"/>
      <c r="I26" s="891"/>
      <c r="J26" s="892"/>
      <c r="K26" s="890">
        <f>SUM(K23:N25)</f>
        <v>43</v>
      </c>
      <c r="L26" s="891"/>
      <c r="M26" s="891"/>
      <c r="N26" s="893"/>
      <c r="O26" s="894">
        <f>SUM(O23:R25)</f>
        <v>1548</v>
      </c>
      <c r="P26" s="891"/>
      <c r="Q26" s="891"/>
      <c r="R26" s="892"/>
      <c r="S26" s="890">
        <f>SUM(S23:V25)</f>
        <v>34</v>
      </c>
      <c r="T26" s="891"/>
      <c r="U26" s="891"/>
      <c r="V26" s="893"/>
      <c r="W26" s="894">
        <f>SUM(W23:Z25)</f>
        <v>1224</v>
      </c>
      <c r="X26" s="891"/>
      <c r="Y26" s="891"/>
      <c r="Z26" s="892"/>
      <c r="AA26" s="890">
        <f>SUM(AA23:AD25)</f>
        <v>5</v>
      </c>
      <c r="AB26" s="891"/>
      <c r="AC26" s="891"/>
      <c r="AD26" s="892"/>
      <c r="AE26" s="890">
        <f>SUM(AE23:AH25)</f>
        <v>4</v>
      </c>
      <c r="AF26" s="891"/>
      <c r="AG26" s="891"/>
      <c r="AH26" s="892"/>
      <c r="AI26" s="890">
        <f>SUM(AI23:AL25)</f>
        <v>35</v>
      </c>
      <c r="AJ26" s="891"/>
      <c r="AK26" s="891"/>
      <c r="AL26" s="892"/>
      <c r="AM26" s="890"/>
      <c r="AN26" s="891"/>
      <c r="AO26" s="891"/>
      <c r="AP26" s="892"/>
      <c r="AQ26" s="890">
        <f>SUM(AQ23:AW25)</f>
        <v>2</v>
      </c>
      <c r="AR26" s="891"/>
      <c r="AS26" s="891"/>
      <c r="AT26" s="891"/>
      <c r="AU26" s="891"/>
      <c r="AV26" s="891"/>
      <c r="AW26" s="892"/>
      <c r="AX26" s="890">
        <f>SUM(AX23:AZ25)</f>
        <v>24</v>
      </c>
      <c r="AY26" s="891"/>
      <c r="AZ26" s="892"/>
      <c r="BA26" s="890">
        <f>SUM(BA23:BC25)</f>
        <v>147</v>
      </c>
      <c r="BB26" s="891"/>
      <c r="BC26" s="892"/>
      <c r="BD26" s="554"/>
      <c r="BE26" s="554"/>
    </row>
  </sheetData>
  <sheetProtection/>
  <mergeCells count="118">
    <mergeCell ref="AM26:AP26"/>
    <mergeCell ref="AQ26:AW26"/>
    <mergeCell ref="AX26:AZ26"/>
    <mergeCell ref="BA26:BC26"/>
    <mergeCell ref="AX25:AZ25"/>
    <mergeCell ref="BA25:BC25"/>
    <mergeCell ref="AM25:AP25"/>
    <mergeCell ref="AQ25:AW25"/>
    <mergeCell ref="C26:F26"/>
    <mergeCell ref="G26:J26"/>
    <mergeCell ref="K26:N26"/>
    <mergeCell ref="O26:R26"/>
    <mergeCell ref="C24:F24"/>
    <mergeCell ref="C25:F25"/>
    <mergeCell ref="G25:J25"/>
    <mergeCell ref="K25:N25"/>
    <mergeCell ref="G24:J24"/>
    <mergeCell ref="K24:N24"/>
    <mergeCell ref="AI25:AL25"/>
    <mergeCell ref="AE25:AH25"/>
    <mergeCell ref="W25:Z25"/>
    <mergeCell ref="AA25:AD25"/>
    <mergeCell ref="S25:V25"/>
    <mergeCell ref="O25:R25"/>
    <mergeCell ref="AI26:AL26"/>
    <mergeCell ref="AA26:AD26"/>
    <mergeCell ref="AE26:AH26"/>
    <mergeCell ref="S26:V26"/>
    <mergeCell ref="W26:Z26"/>
    <mergeCell ref="AX24:AZ24"/>
    <mergeCell ref="S24:V24"/>
    <mergeCell ref="W24:Z24"/>
    <mergeCell ref="AA24:AD24"/>
    <mergeCell ref="AE24:AH24"/>
    <mergeCell ref="O24:R24"/>
    <mergeCell ref="BA24:BC24"/>
    <mergeCell ref="AE23:AH23"/>
    <mergeCell ref="AI23:AL23"/>
    <mergeCell ref="AQ24:AW24"/>
    <mergeCell ref="AI24:AL24"/>
    <mergeCell ref="AM23:AP23"/>
    <mergeCell ref="AQ23:AW23"/>
    <mergeCell ref="AX23:AZ23"/>
    <mergeCell ref="AM24:AP24"/>
    <mergeCell ref="BA22:BC22"/>
    <mergeCell ref="C23:F23"/>
    <mergeCell ref="G23:J23"/>
    <mergeCell ref="K23:N23"/>
    <mergeCell ref="O23:R23"/>
    <mergeCell ref="S23:V23"/>
    <mergeCell ref="W23:Z23"/>
    <mergeCell ref="AA23:AD23"/>
    <mergeCell ref="BA23:BC23"/>
    <mergeCell ref="S22:V22"/>
    <mergeCell ref="BA18:BC21"/>
    <mergeCell ref="AE20:AH21"/>
    <mergeCell ref="AI20:AL21"/>
    <mergeCell ref="AM20:AP21"/>
    <mergeCell ref="AM22:AP22"/>
    <mergeCell ref="AA22:AD22"/>
    <mergeCell ref="AX22:AZ22"/>
    <mergeCell ref="AX18:AZ21"/>
    <mergeCell ref="AE22:AH22"/>
    <mergeCell ref="AI22:AL22"/>
    <mergeCell ref="W22:Z22"/>
    <mergeCell ref="K21:R21"/>
    <mergeCell ref="S21:Z21"/>
    <mergeCell ref="C14:E14"/>
    <mergeCell ref="I14:K14"/>
    <mergeCell ref="O14:Q14"/>
    <mergeCell ref="V14:X14"/>
    <mergeCell ref="C22:F22"/>
    <mergeCell ref="G22:J22"/>
    <mergeCell ref="B18:B22"/>
    <mergeCell ref="C18:Z20"/>
    <mergeCell ref="C21:J21"/>
    <mergeCell ref="V16:AR16"/>
    <mergeCell ref="AQ18:AW21"/>
    <mergeCell ref="AQ22:AW22"/>
    <mergeCell ref="AA18:AD21"/>
    <mergeCell ref="AE18:AP19"/>
    <mergeCell ref="K22:N22"/>
    <mergeCell ref="O22:R22"/>
    <mergeCell ref="AU12:BA12"/>
    <mergeCell ref="BB12:BC12"/>
    <mergeCell ref="U12:AA12"/>
    <mergeCell ref="AC14:AE14"/>
    <mergeCell ref="AI14:AK14"/>
    <mergeCell ref="AP14:AR14"/>
    <mergeCell ref="AW14:AY14"/>
    <mergeCell ref="AB12:AF12"/>
    <mergeCell ref="AG12:AM12"/>
    <mergeCell ref="AN12:AT12"/>
    <mergeCell ref="B11:I11"/>
    <mergeCell ref="AK4:AK5"/>
    <mergeCell ref="L4:O4"/>
    <mergeCell ref="P4:S4"/>
    <mergeCell ref="T4:T5"/>
    <mergeCell ref="AH4:AJ4"/>
    <mergeCell ref="U4:X4"/>
    <mergeCell ref="Y4:AB4"/>
    <mergeCell ref="B12:F12"/>
    <mergeCell ref="G12:M12"/>
    <mergeCell ref="N12:T12"/>
    <mergeCell ref="B2:BB2"/>
    <mergeCell ref="B4:B5"/>
    <mergeCell ref="C4:F4"/>
    <mergeCell ref="G4:G5"/>
    <mergeCell ref="H4:J4"/>
    <mergeCell ref="K4:K5"/>
    <mergeCell ref="AY4:BB4"/>
    <mergeCell ref="AP4:AS4"/>
    <mergeCell ref="AC4:AF4"/>
    <mergeCell ref="AU4:AW4"/>
    <mergeCell ref="AX4:AX5"/>
    <mergeCell ref="AL4:AO4"/>
    <mergeCell ref="AT4:AT5"/>
    <mergeCell ref="AG4:A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30.625" style="0" customWidth="1"/>
    <col min="3" max="4" width="5.875" style="0" customWidth="1"/>
    <col min="5" max="5" width="7.00390625" style="0" customWidth="1"/>
    <col min="6" max="6" width="6.875" style="0" customWidth="1"/>
    <col min="7" max="7" width="6.50390625" style="0" customWidth="1"/>
    <col min="8" max="8" width="6.875" style="0" customWidth="1"/>
    <col min="9" max="9" width="7.375" style="0" customWidth="1"/>
    <col min="10" max="10" width="7.00390625" style="0" customWidth="1"/>
    <col min="11" max="11" width="7.875" style="0" customWidth="1"/>
    <col min="12" max="12" width="8.00390625" style="0" customWidth="1"/>
    <col min="13" max="13" width="6.375" style="0" customWidth="1"/>
    <col min="14" max="14" width="4.625" style="0" customWidth="1"/>
    <col min="15" max="16" width="5.125" style="0" customWidth="1"/>
    <col min="17" max="18" width="4.50390625" style="0" customWidth="1"/>
    <col min="19" max="19" width="4.375" style="0" customWidth="1"/>
    <col min="20" max="20" width="5.875" style="0" customWidth="1"/>
    <col min="21" max="21" width="5.00390625" style="0" customWidth="1"/>
    <col min="22" max="23" width="4.50390625" style="0" customWidth="1"/>
    <col min="24" max="24" width="4.875" style="0" customWidth="1"/>
    <col min="25" max="25" width="5.00390625" style="0" customWidth="1"/>
    <col min="26" max="26" width="4.875" style="0" customWidth="1"/>
    <col min="27" max="27" width="4.50390625" style="0" customWidth="1"/>
    <col min="28" max="28" width="5.125" style="0" customWidth="1"/>
    <col min="29" max="29" width="5.875" style="0" customWidth="1"/>
    <col min="30" max="30" width="5.375" style="0" customWidth="1"/>
    <col min="31" max="31" width="6.125" style="0" customWidth="1"/>
  </cols>
  <sheetData>
    <row r="1" spans="1:31" ht="13.5" thickBot="1">
      <c r="A1" s="1"/>
      <c r="B1" s="1"/>
      <c r="C1" s="2"/>
      <c r="D1" s="952" t="s">
        <v>131</v>
      </c>
      <c r="E1" s="952"/>
      <c r="F1" s="952"/>
      <c r="G1" s="952"/>
      <c r="H1" s="952"/>
      <c r="I1" s="952"/>
      <c r="J1" s="952"/>
      <c r="K1" s="952"/>
      <c r="L1" s="952"/>
      <c r="M1" s="953"/>
      <c r="N1" s="953"/>
      <c r="O1" s="953"/>
      <c r="P1" s="953"/>
      <c r="Q1" s="953"/>
      <c r="R1" s="953"/>
      <c r="S1" s="953"/>
      <c r="T1" s="953"/>
      <c r="U1" s="954"/>
      <c r="V1" s="954"/>
      <c r="W1" s="954"/>
      <c r="X1" s="954"/>
      <c r="Y1" s="954"/>
      <c r="Z1" s="954"/>
      <c r="AA1" s="954"/>
      <c r="AB1" s="954"/>
      <c r="AC1" s="954"/>
      <c r="AD1" s="954"/>
      <c r="AE1" s="954"/>
    </row>
    <row r="2" spans="1:32" ht="21.75" customHeight="1" thickBot="1">
      <c r="A2" s="16"/>
      <c r="B2" s="17"/>
      <c r="C2" s="947" t="s">
        <v>185</v>
      </c>
      <c r="D2" s="948"/>
      <c r="E2" s="948"/>
      <c r="F2" s="948"/>
      <c r="G2" s="957" t="s">
        <v>64</v>
      </c>
      <c r="H2" s="957" t="s">
        <v>65</v>
      </c>
      <c r="I2" s="931" t="s">
        <v>62</v>
      </c>
      <c r="J2" s="932"/>
      <c r="K2" s="932"/>
      <c r="L2" s="955"/>
      <c r="M2" s="931" t="s">
        <v>0</v>
      </c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3"/>
      <c r="AD2" s="933"/>
      <c r="AE2" s="934"/>
      <c r="AF2" s="14"/>
    </row>
    <row r="3" spans="1:32" ht="19.5" customHeight="1" thickBot="1">
      <c r="A3" s="18" t="s">
        <v>1</v>
      </c>
      <c r="B3" s="19" t="s">
        <v>2</v>
      </c>
      <c r="C3" s="67" t="s">
        <v>3</v>
      </c>
      <c r="D3" s="68" t="s">
        <v>4</v>
      </c>
      <c r="E3" s="68" t="s">
        <v>5</v>
      </c>
      <c r="F3" s="69" t="s">
        <v>72</v>
      </c>
      <c r="G3" s="958"/>
      <c r="H3" s="958"/>
      <c r="I3" s="78"/>
      <c r="J3" s="903" t="s">
        <v>94</v>
      </c>
      <c r="K3" s="956" t="s">
        <v>93</v>
      </c>
      <c r="L3" s="949" t="s">
        <v>63</v>
      </c>
      <c r="M3" s="906" t="s">
        <v>7</v>
      </c>
      <c r="N3" s="907"/>
      <c r="O3" s="908"/>
      <c r="P3" s="943" t="s">
        <v>8</v>
      </c>
      <c r="Q3" s="944"/>
      <c r="R3" s="944"/>
      <c r="S3" s="944"/>
      <c r="T3" s="945"/>
      <c r="U3" s="940" t="s">
        <v>9</v>
      </c>
      <c r="V3" s="941"/>
      <c r="W3" s="941"/>
      <c r="X3" s="942"/>
      <c r="Y3" s="44"/>
      <c r="Z3" s="963" t="s">
        <v>10</v>
      </c>
      <c r="AA3" s="964"/>
      <c r="AB3" s="964"/>
      <c r="AC3" s="965"/>
      <c r="AD3" s="965"/>
      <c r="AE3" s="966"/>
      <c r="AF3" s="14"/>
    </row>
    <row r="4" spans="1:32" ht="18.75" customHeight="1">
      <c r="A4" s="20"/>
      <c r="B4" s="19" t="s">
        <v>11</v>
      </c>
      <c r="C4" s="67" t="s">
        <v>12</v>
      </c>
      <c r="D4" s="68" t="s">
        <v>13</v>
      </c>
      <c r="E4" s="68" t="s">
        <v>30</v>
      </c>
      <c r="F4" s="69" t="s">
        <v>14</v>
      </c>
      <c r="G4" s="958"/>
      <c r="H4" s="958"/>
      <c r="I4" s="79" t="s">
        <v>6</v>
      </c>
      <c r="J4" s="904"/>
      <c r="K4" s="904"/>
      <c r="L4" s="950"/>
      <c r="M4" s="896" t="s">
        <v>6</v>
      </c>
      <c r="N4" s="81">
        <v>1</v>
      </c>
      <c r="O4" s="82">
        <v>2</v>
      </c>
      <c r="P4" s="898" t="s">
        <v>6</v>
      </c>
      <c r="Q4" s="914">
        <v>3</v>
      </c>
      <c r="R4" s="915"/>
      <c r="S4" s="946">
        <v>4</v>
      </c>
      <c r="T4" s="946"/>
      <c r="U4" s="909" t="s">
        <v>6</v>
      </c>
      <c r="V4" s="45">
        <v>5</v>
      </c>
      <c r="W4" s="46"/>
      <c r="X4" s="935">
        <v>6</v>
      </c>
      <c r="Y4" s="936"/>
      <c r="Z4" s="960" t="s">
        <v>6</v>
      </c>
      <c r="AA4" s="113">
        <v>7</v>
      </c>
      <c r="AB4" s="899">
        <v>8</v>
      </c>
      <c r="AC4" s="900"/>
      <c r="AD4" s="900"/>
      <c r="AE4" s="901"/>
      <c r="AF4" s="14"/>
    </row>
    <row r="5" spans="1:32" ht="19.5" customHeight="1">
      <c r="A5" s="20"/>
      <c r="B5" s="19"/>
      <c r="C5" s="67"/>
      <c r="D5" s="70"/>
      <c r="E5" s="68"/>
      <c r="F5" s="69"/>
      <c r="G5" s="958"/>
      <c r="H5" s="958"/>
      <c r="I5" s="79"/>
      <c r="J5" s="904"/>
      <c r="K5" s="904"/>
      <c r="L5" s="950"/>
      <c r="M5" s="897"/>
      <c r="N5" s="83" t="s">
        <v>15</v>
      </c>
      <c r="O5" s="84" t="s">
        <v>15</v>
      </c>
      <c r="P5" s="898"/>
      <c r="Q5" s="912" t="s">
        <v>15</v>
      </c>
      <c r="R5" s="913"/>
      <c r="S5" s="40"/>
      <c r="T5" s="40" t="s">
        <v>15</v>
      </c>
      <c r="U5" s="910"/>
      <c r="V5" s="47" t="s">
        <v>15</v>
      </c>
      <c r="W5" s="48"/>
      <c r="X5" s="49" t="s">
        <v>15</v>
      </c>
      <c r="Y5" s="50"/>
      <c r="Z5" s="961"/>
      <c r="AA5" s="55" t="s">
        <v>15</v>
      </c>
      <c r="AB5" s="937" t="s">
        <v>15</v>
      </c>
      <c r="AC5" s="938"/>
      <c r="AD5" s="938"/>
      <c r="AE5" s="939"/>
      <c r="AF5" s="14"/>
    </row>
    <row r="6" spans="1:32" ht="27.75" customHeight="1" thickBot="1">
      <c r="A6" s="22"/>
      <c r="B6" s="116"/>
      <c r="C6" s="117"/>
      <c r="D6" s="118"/>
      <c r="E6" s="119"/>
      <c r="F6" s="120"/>
      <c r="G6" s="959"/>
      <c r="H6" s="959"/>
      <c r="I6" s="121"/>
      <c r="J6" s="905"/>
      <c r="K6" s="905"/>
      <c r="L6" s="951"/>
      <c r="M6" s="897"/>
      <c r="N6" s="369">
        <v>17</v>
      </c>
      <c r="O6" s="370">
        <v>22</v>
      </c>
      <c r="P6" s="898"/>
      <c r="Q6" s="122">
        <v>10</v>
      </c>
      <c r="R6" s="122">
        <v>6</v>
      </c>
      <c r="S6" s="122">
        <v>14</v>
      </c>
      <c r="T6" s="252">
        <v>9</v>
      </c>
      <c r="U6" s="911"/>
      <c r="V6" s="123">
        <v>11</v>
      </c>
      <c r="W6" s="123">
        <v>6</v>
      </c>
      <c r="X6" s="123">
        <v>15</v>
      </c>
      <c r="Y6" s="254">
        <v>7</v>
      </c>
      <c r="Z6" s="962"/>
      <c r="AA6" s="124">
        <v>17</v>
      </c>
      <c r="AB6" s="124">
        <v>12</v>
      </c>
      <c r="AC6" s="124">
        <v>2</v>
      </c>
      <c r="AD6" s="124">
        <v>4</v>
      </c>
      <c r="AE6" s="253">
        <v>2</v>
      </c>
      <c r="AF6" s="14"/>
    </row>
    <row r="7" spans="1:32" ht="13.5" thickBot="1">
      <c r="A7" s="96" t="s">
        <v>31</v>
      </c>
      <c r="B7" s="270" t="s">
        <v>16</v>
      </c>
      <c r="C7" s="131" t="s">
        <v>17</v>
      </c>
      <c r="D7" s="131" t="s">
        <v>18</v>
      </c>
      <c r="E7" s="131" t="s">
        <v>19</v>
      </c>
      <c r="F7" s="131" t="s">
        <v>20</v>
      </c>
      <c r="G7" s="28">
        <v>7</v>
      </c>
      <c r="H7" s="28">
        <v>8</v>
      </c>
      <c r="I7" s="125">
        <v>9</v>
      </c>
      <c r="J7" s="28">
        <v>10</v>
      </c>
      <c r="K7" s="126">
        <v>11</v>
      </c>
      <c r="L7" s="28">
        <v>12</v>
      </c>
      <c r="M7" s="127">
        <v>13</v>
      </c>
      <c r="N7" s="127">
        <v>14</v>
      </c>
      <c r="O7" s="127">
        <v>15</v>
      </c>
      <c r="P7" s="128">
        <v>16</v>
      </c>
      <c r="Q7" s="128">
        <v>17</v>
      </c>
      <c r="R7" s="128">
        <v>18</v>
      </c>
      <c r="S7" s="128">
        <v>19</v>
      </c>
      <c r="T7" s="128">
        <v>20</v>
      </c>
      <c r="U7" s="129">
        <v>21</v>
      </c>
      <c r="V7" s="129">
        <v>22</v>
      </c>
      <c r="W7" s="129">
        <v>23</v>
      </c>
      <c r="X7" s="129">
        <v>24</v>
      </c>
      <c r="Y7" s="129">
        <v>25</v>
      </c>
      <c r="Z7" s="130">
        <v>26</v>
      </c>
      <c r="AA7" s="271">
        <v>27</v>
      </c>
      <c r="AB7" s="130">
        <v>29</v>
      </c>
      <c r="AC7" s="272">
        <v>30</v>
      </c>
      <c r="AD7" s="272">
        <v>31</v>
      </c>
      <c r="AE7" s="272">
        <v>32</v>
      </c>
      <c r="AF7" s="14"/>
    </row>
    <row r="8" spans="1:32" ht="30" customHeight="1">
      <c r="A8" s="274" t="s">
        <v>35</v>
      </c>
      <c r="B8" s="275" t="s">
        <v>34</v>
      </c>
      <c r="C8" s="269"/>
      <c r="D8" s="269"/>
      <c r="E8" s="269"/>
      <c r="F8" s="269"/>
      <c r="G8" s="269">
        <f>SUM(G9:G23)</f>
        <v>1851</v>
      </c>
      <c r="H8" s="269">
        <f>SUM(H9:H23)</f>
        <v>447</v>
      </c>
      <c r="I8" s="276">
        <f>SUM(I9:I23)</f>
        <v>1404</v>
      </c>
      <c r="J8" s="277">
        <f>SUM(J9:J23)</f>
        <v>1070</v>
      </c>
      <c r="K8" s="273">
        <f>SUM(K9:K23)</f>
        <v>334</v>
      </c>
      <c r="L8" s="277"/>
      <c r="M8" s="415">
        <f>SUM(M9:M23)</f>
        <v>1404</v>
      </c>
      <c r="N8" s="371">
        <f>SUM(N9:N23)</f>
        <v>612</v>
      </c>
      <c r="O8" s="417">
        <f>SUM(O9:O23)</f>
        <v>792</v>
      </c>
      <c r="P8" s="278"/>
      <c r="Q8" s="278"/>
      <c r="R8" s="278"/>
      <c r="S8" s="278"/>
      <c r="T8" s="278"/>
      <c r="U8" s="364"/>
      <c r="V8" s="279"/>
      <c r="W8" s="279"/>
      <c r="X8" s="279"/>
      <c r="Y8" s="280"/>
      <c r="Z8" s="281"/>
      <c r="AA8" s="281"/>
      <c r="AB8" s="281"/>
      <c r="AC8" s="282"/>
      <c r="AD8" s="282"/>
      <c r="AE8" s="282"/>
      <c r="AF8" s="14"/>
    </row>
    <row r="9" spans="1:32" ht="12.75">
      <c r="A9" s="132" t="s">
        <v>37</v>
      </c>
      <c r="B9" s="133" t="s">
        <v>36</v>
      </c>
      <c r="C9" s="138">
        <v>2</v>
      </c>
      <c r="D9" s="106"/>
      <c r="E9" s="106"/>
      <c r="F9" s="169">
        <v>1</v>
      </c>
      <c r="G9" s="321">
        <v>101</v>
      </c>
      <c r="H9" s="90">
        <v>23</v>
      </c>
      <c r="I9" s="91">
        <f aca="true" t="shared" si="0" ref="I9:I23">J9+K9+L9</f>
        <v>78</v>
      </c>
      <c r="J9" s="90">
        <v>78</v>
      </c>
      <c r="K9" s="92"/>
      <c r="L9" s="163"/>
      <c r="M9" s="316">
        <f aca="true" t="shared" si="1" ref="M9:M23">N9+O9</f>
        <v>78</v>
      </c>
      <c r="N9" s="85">
        <v>34</v>
      </c>
      <c r="O9" s="333">
        <v>44</v>
      </c>
      <c r="P9" s="165"/>
      <c r="Q9" s="42"/>
      <c r="R9" s="42"/>
      <c r="S9" s="42"/>
      <c r="T9" s="166"/>
      <c r="U9" s="359"/>
      <c r="V9" s="94"/>
      <c r="W9" s="94"/>
      <c r="X9" s="94"/>
      <c r="Y9" s="255"/>
      <c r="Z9" s="257"/>
      <c r="AA9" s="95"/>
      <c r="AB9" s="95"/>
      <c r="AC9" s="57"/>
      <c r="AD9" s="57"/>
      <c r="AE9" s="139"/>
      <c r="AF9" s="14"/>
    </row>
    <row r="10" spans="1:32" ht="12.75">
      <c r="A10" s="132" t="s">
        <v>48</v>
      </c>
      <c r="B10" s="133" t="s">
        <v>38</v>
      </c>
      <c r="C10" s="138">
        <v>2</v>
      </c>
      <c r="D10" s="106"/>
      <c r="E10" s="106"/>
      <c r="F10" s="169">
        <v>1</v>
      </c>
      <c r="G10" s="321">
        <v>155</v>
      </c>
      <c r="H10" s="90">
        <v>38</v>
      </c>
      <c r="I10" s="91">
        <f t="shared" si="0"/>
        <v>117</v>
      </c>
      <c r="J10" s="90">
        <v>117</v>
      </c>
      <c r="K10" s="92"/>
      <c r="L10" s="163"/>
      <c r="M10" s="316">
        <f t="shared" si="1"/>
        <v>117</v>
      </c>
      <c r="N10" s="85">
        <v>65</v>
      </c>
      <c r="O10" s="333">
        <v>52</v>
      </c>
      <c r="P10" s="165"/>
      <c r="Q10" s="42"/>
      <c r="R10" s="42"/>
      <c r="S10" s="42"/>
      <c r="T10" s="166"/>
      <c r="U10" s="359"/>
      <c r="V10" s="94"/>
      <c r="W10" s="94"/>
      <c r="X10" s="94"/>
      <c r="Y10" s="255"/>
      <c r="Z10" s="257"/>
      <c r="AA10" s="95"/>
      <c r="AB10" s="95"/>
      <c r="AC10" s="57"/>
      <c r="AD10" s="57"/>
      <c r="AE10" s="139"/>
      <c r="AF10" s="14"/>
    </row>
    <row r="11" spans="1:32" ht="13.5" customHeight="1">
      <c r="A11" s="132" t="s">
        <v>49</v>
      </c>
      <c r="B11" s="133" t="s">
        <v>22</v>
      </c>
      <c r="C11" s="138"/>
      <c r="D11" s="106">
        <v>2</v>
      </c>
      <c r="E11" s="106"/>
      <c r="F11" s="169"/>
      <c r="G11" s="321">
        <v>103</v>
      </c>
      <c r="H11" s="90">
        <v>25</v>
      </c>
      <c r="I11" s="91">
        <f t="shared" si="0"/>
        <v>78</v>
      </c>
      <c r="J11" s="367"/>
      <c r="K11" s="92">
        <v>78</v>
      </c>
      <c r="L11" s="376"/>
      <c r="M11" s="316">
        <f t="shared" si="1"/>
        <v>78</v>
      </c>
      <c r="N11" s="85">
        <v>34</v>
      </c>
      <c r="O11" s="333">
        <v>44</v>
      </c>
      <c r="P11" s="165"/>
      <c r="Q11" s="42"/>
      <c r="R11" s="42"/>
      <c r="S11" s="42"/>
      <c r="T11" s="166"/>
      <c r="U11" s="359"/>
      <c r="V11" s="94"/>
      <c r="W11" s="94"/>
      <c r="X11" s="94"/>
      <c r="Y11" s="255"/>
      <c r="Z11" s="257"/>
      <c r="AA11" s="95"/>
      <c r="AB11" s="95"/>
      <c r="AC11" s="57"/>
      <c r="AD11" s="57"/>
      <c r="AE11" s="139"/>
      <c r="AF11" s="14"/>
    </row>
    <row r="12" spans="1:32" ht="13.5" customHeight="1">
      <c r="A12" s="132" t="s">
        <v>52</v>
      </c>
      <c r="B12" s="133" t="s">
        <v>39</v>
      </c>
      <c r="C12" s="138">
        <v>2</v>
      </c>
      <c r="D12" s="106"/>
      <c r="E12" s="106"/>
      <c r="F12" s="169"/>
      <c r="G12" s="321">
        <v>154</v>
      </c>
      <c r="H12" s="90">
        <v>37</v>
      </c>
      <c r="I12" s="91">
        <f t="shared" si="0"/>
        <v>117</v>
      </c>
      <c r="J12" s="367">
        <v>117</v>
      </c>
      <c r="K12" s="92"/>
      <c r="L12" s="376"/>
      <c r="M12" s="316">
        <f t="shared" si="1"/>
        <v>117</v>
      </c>
      <c r="N12" s="85">
        <v>34</v>
      </c>
      <c r="O12" s="333">
        <v>83</v>
      </c>
      <c r="P12" s="165"/>
      <c r="Q12" s="42"/>
      <c r="R12" s="42"/>
      <c r="S12" s="42"/>
      <c r="T12" s="166"/>
      <c r="U12" s="359"/>
      <c r="V12" s="94"/>
      <c r="W12" s="94"/>
      <c r="X12" s="94"/>
      <c r="Y12" s="255"/>
      <c r="Z12" s="257"/>
      <c r="AA12" s="95"/>
      <c r="AB12" s="95"/>
      <c r="AC12" s="57"/>
      <c r="AD12" s="57"/>
      <c r="AE12" s="139"/>
      <c r="AF12" s="14"/>
    </row>
    <row r="13" spans="1:32" ht="13.5" customHeight="1">
      <c r="A13" s="132" t="s">
        <v>53</v>
      </c>
      <c r="B13" s="133" t="s">
        <v>40</v>
      </c>
      <c r="C13" s="138"/>
      <c r="D13" s="71">
        <v>2</v>
      </c>
      <c r="E13" s="106"/>
      <c r="F13" s="169"/>
      <c r="G13" s="321">
        <v>103</v>
      </c>
      <c r="H13" s="90">
        <v>25</v>
      </c>
      <c r="I13" s="91">
        <f t="shared" si="0"/>
        <v>78</v>
      </c>
      <c r="J13" s="367">
        <v>78</v>
      </c>
      <c r="K13" s="92"/>
      <c r="L13" s="376"/>
      <c r="M13" s="316">
        <f t="shared" si="1"/>
        <v>78</v>
      </c>
      <c r="N13" s="85">
        <v>34</v>
      </c>
      <c r="O13" s="333">
        <v>44</v>
      </c>
      <c r="P13" s="165"/>
      <c r="Q13" s="42"/>
      <c r="R13" s="42"/>
      <c r="S13" s="42"/>
      <c r="T13" s="166"/>
      <c r="U13" s="359"/>
      <c r="V13" s="94"/>
      <c r="W13" s="94"/>
      <c r="X13" s="94"/>
      <c r="Y13" s="255"/>
      <c r="Z13" s="257"/>
      <c r="AA13" s="95"/>
      <c r="AB13" s="95"/>
      <c r="AC13" s="57"/>
      <c r="AD13" s="57"/>
      <c r="AE13" s="139"/>
      <c r="AF13" s="14"/>
    </row>
    <row r="14" spans="1:32" ht="12.75">
      <c r="A14" s="132" t="s">
        <v>50</v>
      </c>
      <c r="B14" s="133" t="s">
        <v>125</v>
      </c>
      <c r="C14" s="138"/>
      <c r="D14" s="106">
        <v>2</v>
      </c>
      <c r="E14" s="106"/>
      <c r="F14" s="169">
        <v>1</v>
      </c>
      <c r="G14" s="321">
        <v>155</v>
      </c>
      <c r="H14" s="90">
        <v>38</v>
      </c>
      <c r="I14" s="91">
        <f t="shared" si="0"/>
        <v>117</v>
      </c>
      <c r="J14" s="367">
        <v>57</v>
      </c>
      <c r="K14" s="92">
        <v>60</v>
      </c>
      <c r="L14" s="376"/>
      <c r="M14" s="316">
        <f t="shared" si="1"/>
        <v>117</v>
      </c>
      <c r="N14" s="85">
        <v>34</v>
      </c>
      <c r="O14" s="333">
        <v>83</v>
      </c>
      <c r="P14" s="165"/>
      <c r="Q14" s="42"/>
      <c r="R14" s="42"/>
      <c r="S14" s="42"/>
      <c r="T14" s="166"/>
      <c r="U14" s="359"/>
      <c r="V14" s="94"/>
      <c r="W14" s="94"/>
      <c r="X14" s="94"/>
      <c r="Y14" s="255"/>
      <c r="Z14" s="257"/>
      <c r="AA14" s="95"/>
      <c r="AB14" s="95"/>
      <c r="AC14" s="57"/>
      <c r="AD14" s="57"/>
      <c r="AE14" s="139"/>
      <c r="AF14" s="14"/>
    </row>
    <row r="15" spans="1:32" ht="12.75">
      <c r="A15" s="132" t="s">
        <v>51</v>
      </c>
      <c r="B15" s="133" t="s">
        <v>32</v>
      </c>
      <c r="C15" s="138">
        <v>2</v>
      </c>
      <c r="D15" s="106"/>
      <c r="E15" s="106"/>
      <c r="F15" s="169"/>
      <c r="G15" s="321">
        <v>206</v>
      </c>
      <c r="H15" s="90">
        <v>50</v>
      </c>
      <c r="I15" s="91">
        <f t="shared" si="0"/>
        <v>156</v>
      </c>
      <c r="J15" s="367">
        <v>156</v>
      </c>
      <c r="K15" s="92"/>
      <c r="L15" s="376"/>
      <c r="M15" s="316">
        <f t="shared" si="1"/>
        <v>156</v>
      </c>
      <c r="N15" s="85">
        <v>62</v>
      </c>
      <c r="O15" s="333">
        <v>94</v>
      </c>
      <c r="P15" s="165"/>
      <c r="Q15" s="42"/>
      <c r="R15" s="42"/>
      <c r="S15" s="42"/>
      <c r="T15" s="166"/>
      <c r="U15" s="359"/>
      <c r="V15" s="94"/>
      <c r="W15" s="94"/>
      <c r="X15" s="94"/>
      <c r="Y15" s="255"/>
      <c r="Z15" s="257"/>
      <c r="AA15" s="95"/>
      <c r="AB15" s="95"/>
      <c r="AC15" s="57"/>
      <c r="AD15" s="57"/>
      <c r="AE15" s="139"/>
      <c r="AF15" s="14"/>
    </row>
    <row r="16" spans="1:32" ht="12.75">
      <c r="A16" s="132" t="s">
        <v>54</v>
      </c>
      <c r="B16" s="133" t="s">
        <v>41</v>
      </c>
      <c r="C16" s="138"/>
      <c r="D16" s="106"/>
      <c r="E16" s="106"/>
      <c r="F16" s="169">
        <v>1</v>
      </c>
      <c r="G16" s="321">
        <v>51</v>
      </c>
      <c r="H16" s="90">
        <v>12</v>
      </c>
      <c r="I16" s="91">
        <f t="shared" si="0"/>
        <v>39</v>
      </c>
      <c r="J16" s="367">
        <v>39</v>
      </c>
      <c r="K16" s="92"/>
      <c r="L16" s="376"/>
      <c r="M16" s="316">
        <f t="shared" si="1"/>
        <v>39</v>
      </c>
      <c r="N16" s="85">
        <v>39</v>
      </c>
      <c r="O16" s="333"/>
      <c r="P16" s="165"/>
      <c r="Q16" s="42"/>
      <c r="R16" s="42"/>
      <c r="S16" s="42"/>
      <c r="T16" s="166"/>
      <c r="U16" s="359"/>
      <c r="V16" s="94"/>
      <c r="W16" s="94"/>
      <c r="X16" s="94"/>
      <c r="Y16" s="255"/>
      <c r="Z16" s="257"/>
      <c r="AA16" s="95"/>
      <c r="AB16" s="95"/>
      <c r="AC16" s="57"/>
      <c r="AD16" s="57"/>
      <c r="AE16" s="139"/>
      <c r="AF16" s="14"/>
    </row>
    <row r="17" spans="1:32" ht="12.75">
      <c r="A17" s="132" t="s">
        <v>55</v>
      </c>
      <c r="B17" s="133" t="s">
        <v>42</v>
      </c>
      <c r="C17" s="138">
        <v>2</v>
      </c>
      <c r="D17" s="106"/>
      <c r="E17" s="106"/>
      <c r="F17" s="169">
        <v>1</v>
      </c>
      <c r="G17" s="321">
        <v>206</v>
      </c>
      <c r="H17" s="90">
        <v>50</v>
      </c>
      <c r="I17" s="91">
        <f t="shared" si="0"/>
        <v>156</v>
      </c>
      <c r="J17" s="367">
        <v>132</v>
      </c>
      <c r="K17" s="92">
        <v>24</v>
      </c>
      <c r="L17" s="376"/>
      <c r="M17" s="316">
        <f t="shared" si="1"/>
        <v>156</v>
      </c>
      <c r="N17" s="85">
        <v>62</v>
      </c>
      <c r="O17" s="333">
        <v>94</v>
      </c>
      <c r="P17" s="165"/>
      <c r="Q17" s="42"/>
      <c r="R17" s="42"/>
      <c r="S17" s="42"/>
      <c r="T17" s="166"/>
      <c r="U17" s="359"/>
      <c r="V17" s="94"/>
      <c r="W17" s="94"/>
      <c r="X17" s="94"/>
      <c r="Y17" s="255"/>
      <c r="Z17" s="257"/>
      <c r="AA17" s="95"/>
      <c r="AB17" s="95"/>
      <c r="AC17" s="57"/>
      <c r="AD17" s="57"/>
      <c r="AE17" s="139"/>
      <c r="AF17" s="14"/>
    </row>
    <row r="18" spans="1:32" ht="12.75">
      <c r="A18" s="132" t="s">
        <v>56</v>
      </c>
      <c r="B18" s="133" t="s">
        <v>43</v>
      </c>
      <c r="C18" s="138">
        <v>2</v>
      </c>
      <c r="D18" s="106"/>
      <c r="E18" s="106"/>
      <c r="F18" s="169">
        <v>1</v>
      </c>
      <c r="G18" s="321">
        <v>154</v>
      </c>
      <c r="H18" s="90">
        <v>37</v>
      </c>
      <c r="I18" s="91">
        <f t="shared" si="0"/>
        <v>117</v>
      </c>
      <c r="J18" s="367">
        <v>95</v>
      </c>
      <c r="K18" s="92">
        <v>22</v>
      </c>
      <c r="L18" s="376"/>
      <c r="M18" s="316">
        <f t="shared" si="1"/>
        <v>117</v>
      </c>
      <c r="N18" s="85">
        <v>73</v>
      </c>
      <c r="O18" s="333">
        <v>44</v>
      </c>
      <c r="P18" s="165"/>
      <c r="Q18" s="42"/>
      <c r="R18" s="42"/>
      <c r="S18" s="42"/>
      <c r="T18" s="166"/>
      <c r="U18" s="359"/>
      <c r="V18" s="94"/>
      <c r="W18" s="94"/>
      <c r="X18" s="94"/>
      <c r="Y18" s="255"/>
      <c r="Z18" s="257"/>
      <c r="AA18" s="95"/>
      <c r="AB18" s="95"/>
      <c r="AC18" s="57"/>
      <c r="AD18" s="57"/>
      <c r="AE18" s="139"/>
      <c r="AF18" s="14"/>
    </row>
    <row r="19" spans="1:32" ht="12.75">
      <c r="A19" s="132" t="s">
        <v>57</v>
      </c>
      <c r="B19" s="133" t="s">
        <v>44</v>
      </c>
      <c r="C19" s="138"/>
      <c r="D19" s="71"/>
      <c r="E19" s="106"/>
      <c r="F19" s="169">
        <v>2</v>
      </c>
      <c r="G19" s="321">
        <v>103</v>
      </c>
      <c r="H19" s="90">
        <v>25</v>
      </c>
      <c r="I19" s="91">
        <f t="shared" si="0"/>
        <v>78</v>
      </c>
      <c r="J19" s="367">
        <v>78</v>
      </c>
      <c r="K19" s="92"/>
      <c r="L19" s="376"/>
      <c r="M19" s="316">
        <f t="shared" si="1"/>
        <v>78</v>
      </c>
      <c r="N19" s="85">
        <v>34</v>
      </c>
      <c r="O19" s="333">
        <v>44</v>
      </c>
      <c r="P19" s="165"/>
      <c r="Q19" s="42"/>
      <c r="R19" s="42"/>
      <c r="S19" s="42"/>
      <c r="T19" s="166"/>
      <c r="U19" s="359"/>
      <c r="V19" s="94"/>
      <c r="W19" s="94"/>
      <c r="X19" s="94"/>
      <c r="Y19" s="255"/>
      <c r="Z19" s="257"/>
      <c r="AA19" s="95"/>
      <c r="AB19" s="95"/>
      <c r="AC19" s="57"/>
      <c r="AD19" s="57"/>
      <c r="AE19" s="139"/>
      <c r="AF19" s="14"/>
    </row>
    <row r="20" spans="1:32" ht="12.75">
      <c r="A20" s="132" t="s">
        <v>58</v>
      </c>
      <c r="B20" s="133" t="s">
        <v>45</v>
      </c>
      <c r="C20" s="138"/>
      <c r="D20" s="106"/>
      <c r="E20" s="106"/>
      <c r="F20" s="169"/>
      <c r="G20" s="321">
        <v>51</v>
      </c>
      <c r="H20" s="90">
        <v>12</v>
      </c>
      <c r="I20" s="91">
        <f t="shared" si="0"/>
        <v>39</v>
      </c>
      <c r="J20" s="367">
        <v>39</v>
      </c>
      <c r="K20" s="92"/>
      <c r="L20" s="376"/>
      <c r="M20" s="316">
        <f t="shared" si="1"/>
        <v>39</v>
      </c>
      <c r="N20" s="85"/>
      <c r="O20" s="333">
        <v>39</v>
      </c>
      <c r="P20" s="165"/>
      <c r="Q20" s="42"/>
      <c r="R20" s="42"/>
      <c r="S20" s="42"/>
      <c r="T20" s="166"/>
      <c r="U20" s="359"/>
      <c r="V20" s="94"/>
      <c r="W20" s="94"/>
      <c r="X20" s="94"/>
      <c r="Y20" s="255"/>
      <c r="Z20" s="257"/>
      <c r="AA20" s="95"/>
      <c r="AB20" s="95"/>
      <c r="AC20" s="57"/>
      <c r="AD20" s="57"/>
      <c r="AE20" s="139"/>
      <c r="AF20" s="14"/>
    </row>
    <row r="21" spans="1:32" ht="12.75">
      <c r="A21" s="132" t="s">
        <v>59</v>
      </c>
      <c r="B21" s="133" t="s">
        <v>46</v>
      </c>
      <c r="C21" s="138"/>
      <c r="D21" s="71">
        <v>2</v>
      </c>
      <c r="E21" s="106"/>
      <c r="F21" s="169"/>
      <c r="G21" s="321">
        <v>206</v>
      </c>
      <c r="H21" s="90">
        <v>50</v>
      </c>
      <c r="I21" s="91">
        <f t="shared" si="0"/>
        <v>156</v>
      </c>
      <c r="J21" s="367">
        <v>6</v>
      </c>
      <c r="K21" s="92">
        <v>150</v>
      </c>
      <c r="L21" s="376"/>
      <c r="M21" s="316">
        <f t="shared" si="1"/>
        <v>156</v>
      </c>
      <c r="N21" s="85">
        <v>68</v>
      </c>
      <c r="O21" s="333">
        <v>88</v>
      </c>
      <c r="P21" s="165"/>
      <c r="Q21" s="42"/>
      <c r="R21" s="42"/>
      <c r="S21" s="42"/>
      <c r="T21" s="166"/>
      <c r="U21" s="359"/>
      <c r="V21" s="94"/>
      <c r="W21" s="94"/>
      <c r="X21" s="94"/>
      <c r="Y21" s="255"/>
      <c r="Z21" s="257"/>
      <c r="AA21" s="95"/>
      <c r="AB21" s="95"/>
      <c r="AC21" s="57"/>
      <c r="AD21" s="57"/>
      <c r="AE21" s="139"/>
      <c r="AF21" s="14"/>
    </row>
    <row r="22" spans="1:32" ht="22.5">
      <c r="A22" s="132" t="s">
        <v>60</v>
      </c>
      <c r="B22" s="133" t="s">
        <v>47</v>
      </c>
      <c r="C22" s="138"/>
      <c r="D22" s="106">
        <v>1</v>
      </c>
      <c r="E22" s="106"/>
      <c r="F22" s="169"/>
      <c r="G22" s="321">
        <v>52</v>
      </c>
      <c r="H22" s="90">
        <v>13</v>
      </c>
      <c r="I22" s="91">
        <f t="shared" si="0"/>
        <v>39</v>
      </c>
      <c r="J22" s="367">
        <v>39</v>
      </c>
      <c r="K22" s="92"/>
      <c r="L22" s="376"/>
      <c r="M22" s="316">
        <f t="shared" si="1"/>
        <v>39</v>
      </c>
      <c r="N22" s="85">
        <v>39</v>
      </c>
      <c r="O22" s="333"/>
      <c r="P22" s="165"/>
      <c r="Q22" s="42"/>
      <c r="R22" s="42"/>
      <c r="S22" s="42"/>
      <c r="T22" s="166"/>
      <c r="U22" s="359"/>
      <c r="V22" s="94"/>
      <c r="W22" s="94"/>
      <c r="X22" s="94"/>
      <c r="Y22" s="255"/>
      <c r="Z22" s="257"/>
      <c r="AA22" s="95"/>
      <c r="AB22" s="95"/>
      <c r="AC22" s="57"/>
      <c r="AD22" s="57"/>
      <c r="AE22" s="139"/>
      <c r="AF22" s="14"/>
    </row>
    <row r="23" spans="1:32" ht="12.75">
      <c r="A23" s="132" t="s">
        <v>61</v>
      </c>
      <c r="B23" s="305" t="s">
        <v>26</v>
      </c>
      <c r="C23" s="138"/>
      <c r="D23" s="106">
        <v>2</v>
      </c>
      <c r="E23" s="106"/>
      <c r="F23" s="169"/>
      <c r="G23" s="321">
        <v>51</v>
      </c>
      <c r="H23" s="90">
        <v>12</v>
      </c>
      <c r="I23" s="91">
        <f t="shared" si="0"/>
        <v>39</v>
      </c>
      <c r="J23" s="367">
        <v>39</v>
      </c>
      <c r="K23" s="92"/>
      <c r="L23" s="376"/>
      <c r="M23" s="316">
        <f t="shared" si="1"/>
        <v>39</v>
      </c>
      <c r="N23" s="85"/>
      <c r="O23" s="333">
        <v>39</v>
      </c>
      <c r="P23" s="165"/>
      <c r="Q23" s="42"/>
      <c r="R23" s="42"/>
      <c r="S23" s="42"/>
      <c r="T23" s="166"/>
      <c r="U23" s="359"/>
      <c r="V23" s="94"/>
      <c r="W23" s="94"/>
      <c r="X23" s="94"/>
      <c r="Y23" s="255"/>
      <c r="Z23" s="257"/>
      <c r="AA23" s="95"/>
      <c r="AB23" s="95"/>
      <c r="AC23" s="57"/>
      <c r="AD23" s="57"/>
      <c r="AE23" s="139"/>
      <c r="AF23" s="14"/>
    </row>
    <row r="24" spans="1:32" ht="18.75" customHeight="1">
      <c r="A24" s="420" t="s">
        <v>67</v>
      </c>
      <c r="B24" s="421" t="s">
        <v>29</v>
      </c>
      <c r="C24" s="310"/>
      <c r="D24" s="284"/>
      <c r="E24" s="284"/>
      <c r="F24" s="311"/>
      <c r="G24" s="322">
        <f>SUM(G25+G73)</f>
        <v>3648</v>
      </c>
      <c r="H24" s="285">
        <f>SUM(H25+H73)</f>
        <v>804</v>
      </c>
      <c r="I24" s="286">
        <f>SUM(I25+I73)</f>
        <v>2844</v>
      </c>
      <c r="J24" s="97">
        <f>J25+J72</f>
        <v>1565</v>
      </c>
      <c r="K24" s="98">
        <f>K25+K72</f>
        <v>1151</v>
      </c>
      <c r="L24" s="236">
        <f>L25+L72</f>
        <v>48</v>
      </c>
      <c r="M24" s="317"/>
      <c r="N24" s="99"/>
      <c r="O24" s="334"/>
      <c r="P24" s="341">
        <f>SUM(P25+P73)</f>
        <v>864</v>
      </c>
      <c r="Q24" s="287">
        <f>SUM(Q25+Q73)</f>
        <v>360</v>
      </c>
      <c r="R24" s="93"/>
      <c r="S24" s="93">
        <f>SUM(S25+S73)</f>
        <v>504</v>
      </c>
      <c r="T24" s="166"/>
      <c r="U24" s="359">
        <f>SUM(U25+U73)</f>
        <v>936</v>
      </c>
      <c r="V24" s="94">
        <f>SUM(V25+V73)</f>
        <v>396</v>
      </c>
      <c r="W24" s="94"/>
      <c r="X24" s="94">
        <f>SUM(X25+X73)</f>
        <v>540</v>
      </c>
      <c r="Y24" s="255"/>
      <c r="Z24" s="257">
        <f>SUM(Z25+Z73)</f>
        <v>1044</v>
      </c>
      <c r="AA24" s="95">
        <f>SUM(AA25+AA73)</f>
        <v>612</v>
      </c>
      <c r="AB24" s="95">
        <f>SUM(AB25+AB73)</f>
        <v>432</v>
      </c>
      <c r="AC24" s="57"/>
      <c r="AD24" s="57"/>
      <c r="AE24" s="139"/>
      <c r="AF24" s="14"/>
    </row>
    <row r="25" spans="1:32" ht="34.5" customHeight="1">
      <c r="A25" s="420" t="s">
        <v>132</v>
      </c>
      <c r="B25" s="421" t="s">
        <v>68</v>
      </c>
      <c r="C25" s="312"/>
      <c r="D25" s="288"/>
      <c r="E25" s="288"/>
      <c r="F25" s="313"/>
      <c r="G25" s="323">
        <f>SUM(G26+G39+G46+G60)</f>
        <v>3458</v>
      </c>
      <c r="H25" s="289">
        <f>SUM(H26+H39+H46+H60)</f>
        <v>764</v>
      </c>
      <c r="I25" s="286">
        <f>SUM(I26+I39+I46+I60)</f>
        <v>2694</v>
      </c>
      <c r="J25" s="97">
        <f>SUM(J26+J39+J46+J60)</f>
        <v>1415</v>
      </c>
      <c r="K25" s="98">
        <f>SUM(K26+K39+K46+K60+K67)</f>
        <v>1151</v>
      </c>
      <c r="L25" s="236">
        <f>SUM(L26+L39+L46+L60)</f>
        <v>48</v>
      </c>
      <c r="M25" s="317"/>
      <c r="N25" s="99"/>
      <c r="O25" s="334"/>
      <c r="P25" s="341">
        <f>SUM(P26+P39+P46+P60)</f>
        <v>864</v>
      </c>
      <c r="Q25" s="287">
        <f>SUM(Q26+Q39+Q46+Q60)</f>
        <v>360</v>
      </c>
      <c r="R25" s="287"/>
      <c r="S25" s="93">
        <f>SUM(S26+S39+S46+S60+S67)</f>
        <v>504</v>
      </c>
      <c r="T25" s="166"/>
      <c r="U25" s="359">
        <f>SUM(U26+U46+U60)</f>
        <v>858</v>
      </c>
      <c r="V25" s="94">
        <f>SUM(V26+V46+V60)</f>
        <v>363</v>
      </c>
      <c r="W25" s="94"/>
      <c r="X25" s="94">
        <f>SUM(X26+X46+X60)</f>
        <v>495</v>
      </c>
      <c r="Y25" s="255"/>
      <c r="Z25" s="257">
        <f>SUM(Z26+Z46+Z60)</f>
        <v>972</v>
      </c>
      <c r="AA25" s="95">
        <f>SUM(AA26+AA46+AA60)</f>
        <v>561</v>
      </c>
      <c r="AB25" s="95">
        <f>SUM(AB26+AB46+AB60)</f>
        <v>411</v>
      </c>
      <c r="AC25" s="57"/>
      <c r="AD25" s="57"/>
      <c r="AE25" s="139"/>
      <c r="AF25" s="14"/>
    </row>
    <row r="26" spans="1:32" ht="44.25" customHeight="1">
      <c r="A26" s="420" t="s">
        <v>66</v>
      </c>
      <c r="B26" s="422" t="s">
        <v>21</v>
      </c>
      <c r="C26" s="170"/>
      <c r="D26" s="71"/>
      <c r="E26" s="71"/>
      <c r="F26" s="171"/>
      <c r="G26" s="324">
        <f>G27+G28+G29+G30+G31+G32+G33+G34</f>
        <v>722</v>
      </c>
      <c r="H26" s="283">
        <f>H27+H28+H29+H30+H31+H32+H33+H34</f>
        <v>150</v>
      </c>
      <c r="I26" s="283">
        <f>I27+I28+I29+I30+I31+I32+I33+I34</f>
        <v>572</v>
      </c>
      <c r="J26" s="283">
        <f>J27+J28+J29+J30+J31+J32+J33+J34</f>
        <v>232</v>
      </c>
      <c r="K26" s="283">
        <f>K27+K28+K29+K30+K31+K32+K33+K34</f>
        <v>340</v>
      </c>
      <c r="L26" s="325"/>
      <c r="M26" s="318"/>
      <c r="N26" s="88"/>
      <c r="O26" s="335"/>
      <c r="P26" s="342">
        <f>P28+P29+P30+P31+P32+P33+P27</f>
        <v>168</v>
      </c>
      <c r="Q26" s="290">
        <f>Q33+Q32+Q31+Q30+Q29+Q28+Q27</f>
        <v>65</v>
      </c>
      <c r="R26" s="290"/>
      <c r="S26" s="290">
        <f>S33+S32+S31+S30+S29+S28+S27</f>
        <v>103</v>
      </c>
      <c r="T26" s="343"/>
      <c r="U26" s="358">
        <v>164</v>
      </c>
      <c r="V26" s="54">
        <f>V27+V28+V29+V30+V31+V32+V33</f>
        <v>70</v>
      </c>
      <c r="W26" s="54"/>
      <c r="X26" s="54">
        <f>X27+X28+X29+X30+X31+X32+X33</f>
        <v>94</v>
      </c>
      <c r="Y26" s="261"/>
      <c r="Z26" s="225">
        <f>Z27+Z28+Z29+Z30+Z31+Z32+Z33+Z34</f>
        <v>240</v>
      </c>
      <c r="AA26" s="61">
        <f>AA27+AA28+AA29+AA30+AA31+AA32+AA33+AA34</f>
        <v>118</v>
      </c>
      <c r="AB26" s="61">
        <f>AB27+AB28+AB29+AB30+AB31+AB32+AB33+AB34</f>
        <v>122</v>
      </c>
      <c r="AC26" s="61"/>
      <c r="AD26" s="61"/>
      <c r="AE26" s="159"/>
      <c r="AF26" s="14"/>
    </row>
    <row r="27" spans="1:32" ht="18" customHeight="1">
      <c r="A27" s="423" t="s">
        <v>69</v>
      </c>
      <c r="B27" s="424" t="s">
        <v>70</v>
      </c>
      <c r="C27" s="170"/>
      <c r="D27" s="71">
        <v>6</v>
      </c>
      <c r="E27" s="72"/>
      <c r="F27" s="229"/>
      <c r="G27" s="176">
        <v>56</v>
      </c>
      <c r="H27" s="9">
        <v>12</v>
      </c>
      <c r="I27" s="65">
        <v>44</v>
      </c>
      <c r="J27" s="9">
        <v>44</v>
      </c>
      <c r="K27" s="62"/>
      <c r="L27" s="177"/>
      <c r="M27" s="319"/>
      <c r="N27" s="80"/>
      <c r="O27" s="336"/>
      <c r="P27" s="186"/>
      <c r="Q27" s="41"/>
      <c r="R27" s="41"/>
      <c r="S27" s="41"/>
      <c r="T27" s="187"/>
      <c r="U27" s="357">
        <v>44</v>
      </c>
      <c r="V27" s="52">
        <v>20</v>
      </c>
      <c r="W27" s="52"/>
      <c r="X27" s="52">
        <v>24</v>
      </c>
      <c r="Y27" s="251"/>
      <c r="Z27" s="205"/>
      <c r="AA27" s="57"/>
      <c r="AB27" s="57"/>
      <c r="AC27" s="57"/>
      <c r="AD27" s="57"/>
      <c r="AE27" s="139"/>
      <c r="AF27" s="14"/>
    </row>
    <row r="28" spans="1:32" ht="15.75" customHeight="1">
      <c r="A28" s="423" t="s">
        <v>152</v>
      </c>
      <c r="B28" s="424" t="s">
        <v>71</v>
      </c>
      <c r="C28" s="170"/>
      <c r="D28" s="71"/>
      <c r="E28" s="72"/>
      <c r="F28" s="171">
        <v>4</v>
      </c>
      <c r="G28" s="176">
        <v>41</v>
      </c>
      <c r="H28" s="9">
        <v>9</v>
      </c>
      <c r="I28" s="65">
        <v>32</v>
      </c>
      <c r="J28" s="9">
        <v>28</v>
      </c>
      <c r="K28" s="62">
        <v>4</v>
      </c>
      <c r="L28" s="177"/>
      <c r="M28" s="319"/>
      <c r="N28" s="80"/>
      <c r="O28" s="336"/>
      <c r="P28" s="186">
        <v>32</v>
      </c>
      <c r="Q28" s="41"/>
      <c r="R28" s="41"/>
      <c r="S28" s="41">
        <v>32</v>
      </c>
      <c r="T28" s="187"/>
      <c r="U28" s="357"/>
      <c r="V28" s="52"/>
      <c r="W28" s="52"/>
      <c r="X28" s="52"/>
      <c r="Y28" s="251"/>
      <c r="Z28" s="205"/>
      <c r="AA28" s="57"/>
      <c r="AB28" s="57"/>
      <c r="AC28" s="57"/>
      <c r="AD28" s="57"/>
      <c r="AE28" s="139"/>
      <c r="AF28" s="14"/>
    </row>
    <row r="29" spans="1:32" ht="19.5" customHeight="1">
      <c r="A29" s="423" t="s">
        <v>153</v>
      </c>
      <c r="B29" s="424" t="s">
        <v>23</v>
      </c>
      <c r="C29" s="170"/>
      <c r="D29" s="71">
        <v>3.4</v>
      </c>
      <c r="E29" s="73"/>
      <c r="F29" s="172"/>
      <c r="G29" s="176">
        <v>71</v>
      </c>
      <c r="H29" s="9">
        <v>15</v>
      </c>
      <c r="I29" s="65">
        <v>56</v>
      </c>
      <c r="J29" s="9">
        <v>46</v>
      </c>
      <c r="K29" s="62">
        <v>10</v>
      </c>
      <c r="L29" s="177"/>
      <c r="M29" s="319"/>
      <c r="N29" s="80"/>
      <c r="O29" s="336"/>
      <c r="P29" s="186">
        <v>56</v>
      </c>
      <c r="Q29" s="41">
        <v>25</v>
      </c>
      <c r="R29" s="41"/>
      <c r="S29" s="41">
        <v>31</v>
      </c>
      <c r="T29" s="187"/>
      <c r="U29" s="357"/>
      <c r="V29" s="52"/>
      <c r="W29" s="52"/>
      <c r="X29" s="52"/>
      <c r="Y29" s="251"/>
      <c r="Z29" s="205"/>
      <c r="AA29" s="57"/>
      <c r="AB29" s="57"/>
      <c r="AC29" s="57"/>
      <c r="AD29" s="57"/>
      <c r="AE29" s="139"/>
      <c r="AF29" s="14"/>
    </row>
    <row r="30" spans="1:32" ht="12.75">
      <c r="A30" s="423" t="s">
        <v>154</v>
      </c>
      <c r="B30" s="424" t="s">
        <v>22</v>
      </c>
      <c r="C30" s="170"/>
      <c r="D30" s="71" t="s">
        <v>178</v>
      </c>
      <c r="E30" s="72"/>
      <c r="F30" s="173"/>
      <c r="G30" s="176">
        <v>199</v>
      </c>
      <c r="H30" s="9">
        <v>41</v>
      </c>
      <c r="I30" s="65">
        <v>158</v>
      </c>
      <c r="J30" s="9"/>
      <c r="K30" s="62">
        <v>158</v>
      </c>
      <c r="L30" s="177"/>
      <c r="M30" s="319"/>
      <c r="N30" s="80"/>
      <c r="O30" s="336"/>
      <c r="P30" s="165">
        <v>40</v>
      </c>
      <c r="Q30" s="42">
        <v>20</v>
      </c>
      <c r="R30" s="42"/>
      <c r="S30" s="42">
        <v>20</v>
      </c>
      <c r="T30" s="187"/>
      <c r="U30" s="365">
        <v>60</v>
      </c>
      <c r="V30" s="77">
        <v>25</v>
      </c>
      <c r="W30" s="77"/>
      <c r="X30" s="77">
        <v>35</v>
      </c>
      <c r="Y30" s="419"/>
      <c r="Z30" s="258">
        <v>58</v>
      </c>
      <c r="AA30" s="58">
        <v>34</v>
      </c>
      <c r="AB30" s="58">
        <v>24</v>
      </c>
      <c r="AC30" s="57"/>
      <c r="AD30" s="57"/>
      <c r="AE30" s="139"/>
      <c r="AF30" s="14"/>
    </row>
    <row r="31" spans="1:32" ht="12.75">
      <c r="A31" s="423" t="s">
        <v>155</v>
      </c>
      <c r="B31" s="424" t="s">
        <v>133</v>
      </c>
      <c r="C31" s="170">
        <v>8</v>
      </c>
      <c r="D31" s="71">
        <v>4.6</v>
      </c>
      <c r="E31" s="71"/>
      <c r="F31" s="171"/>
      <c r="G31" s="176">
        <v>199</v>
      </c>
      <c r="H31" s="9">
        <v>41</v>
      </c>
      <c r="I31" s="65">
        <v>158</v>
      </c>
      <c r="J31" s="9">
        <v>8</v>
      </c>
      <c r="K31" s="62">
        <v>150</v>
      </c>
      <c r="L31" s="177"/>
      <c r="M31" s="319"/>
      <c r="N31" s="85"/>
      <c r="O31" s="333"/>
      <c r="P31" s="165">
        <v>40</v>
      </c>
      <c r="Q31" s="42">
        <v>20</v>
      </c>
      <c r="R31" s="42"/>
      <c r="S31" s="42">
        <v>20</v>
      </c>
      <c r="T31" s="187"/>
      <c r="U31" s="365">
        <v>60</v>
      </c>
      <c r="V31" s="77">
        <v>25</v>
      </c>
      <c r="W31" s="77"/>
      <c r="X31" s="77">
        <v>35</v>
      </c>
      <c r="Y31" s="419"/>
      <c r="Z31" s="258">
        <v>58</v>
      </c>
      <c r="AA31" s="58">
        <v>34</v>
      </c>
      <c r="AB31" s="58">
        <v>24</v>
      </c>
      <c r="AC31" s="57"/>
      <c r="AD31" s="57"/>
      <c r="AE31" s="139"/>
      <c r="AF31" s="14"/>
    </row>
    <row r="32" spans="1:32" ht="15" customHeight="1">
      <c r="A32" s="423" t="s">
        <v>156</v>
      </c>
      <c r="B32" s="424" t="s">
        <v>74</v>
      </c>
      <c r="C32" s="170"/>
      <c r="D32" s="71"/>
      <c r="E32" s="74"/>
      <c r="F32" s="171">
        <v>2</v>
      </c>
      <c r="G32" s="176">
        <v>40</v>
      </c>
      <c r="H32" s="9">
        <v>8</v>
      </c>
      <c r="I32" s="65">
        <v>32</v>
      </c>
      <c r="J32" s="9">
        <v>27</v>
      </c>
      <c r="K32" s="62">
        <v>5</v>
      </c>
      <c r="L32" s="177"/>
      <c r="M32" s="319"/>
      <c r="N32" s="80"/>
      <c r="O32" s="336"/>
      <c r="P32" s="186"/>
      <c r="Q32" s="41"/>
      <c r="R32" s="41"/>
      <c r="S32" s="41"/>
      <c r="T32" s="187"/>
      <c r="U32" s="357"/>
      <c r="V32" s="52"/>
      <c r="W32" s="52"/>
      <c r="X32" s="52"/>
      <c r="Y32" s="251"/>
      <c r="Z32" s="205">
        <v>32</v>
      </c>
      <c r="AA32" s="57">
        <v>32</v>
      </c>
      <c r="AB32" s="57"/>
      <c r="AC32" s="57"/>
      <c r="AD32" s="57"/>
      <c r="AE32" s="139"/>
      <c r="AF32" s="14"/>
    </row>
    <row r="33" spans="1:32" ht="16.5" customHeight="1">
      <c r="A33" s="423" t="s">
        <v>157</v>
      </c>
      <c r="B33" s="424" t="s">
        <v>73</v>
      </c>
      <c r="C33" s="170"/>
      <c r="D33" s="71">
        <v>8</v>
      </c>
      <c r="E33" s="71"/>
      <c r="F33" s="171"/>
      <c r="G33" s="176">
        <v>40</v>
      </c>
      <c r="H33" s="9">
        <v>8</v>
      </c>
      <c r="I33" s="65">
        <v>32</v>
      </c>
      <c r="J33" s="9">
        <v>27</v>
      </c>
      <c r="K33" s="62">
        <v>5</v>
      </c>
      <c r="L33" s="177"/>
      <c r="M33" s="319"/>
      <c r="N33" s="80"/>
      <c r="O33" s="336"/>
      <c r="P33" s="186"/>
      <c r="Q33" s="41"/>
      <c r="R33" s="41"/>
      <c r="S33" s="41"/>
      <c r="T33" s="187"/>
      <c r="U33" s="357"/>
      <c r="V33" s="52"/>
      <c r="W33" s="52"/>
      <c r="X33" s="52"/>
      <c r="Y33" s="251"/>
      <c r="Z33" s="205">
        <v>32</v>
      </c>
      <c r="AA33" s="57"/>
      <c r="AB33" s="57">
        <v>32</v>
      </c>
      <c r="AC33" s="57"/>
      <c r="AD33" s="57"/>
      <c r="AE33" s="139"/>
      <c r="AF33" s="14"/>
    </row>
    <row r="34" spans="1:32" ht="41.25" customHeight="1">
      <c r="A34" s="420" t="s">
        <v>76</v>
      </c>
      <c r="B34" s="422" t="s">
        <v>75</v>
      </c>
      <c r="C34" s="170"/>
      <c r="D34" s="71"/>
      <c r="E34" s="71"/>
      <c r="F34" s="171"/>
      <c r="G34" s="216">
        <f>G35+G36+G37+G38</f>
        <v>76</v>
      </c>
      <c r="H34" s="8">
        <f>H35+H36+H37+H38</f>
        <v>16</v>
      </c>
      <c r="I34" s="66">
        <f>I35+I36+I37+I38</f>
        <v>60</v>
      </c>
      <c r="J34" s="8">
        <f>J35+J36+J37+J38</f>
        <v>52</v>
      </c>
      <c r="K34" s="63">
        <f>K35+K36+K37+K38</f>
        <v>8</v>
      </c>
      <c r="L34" s="217">
        <v>0</v>
      </c>
      <c r="M34" s="318"/>
      <c r="N34" s="88"/>
      <c r="O34" s="335"/>
      <c r="P34" s="342"/>
      <c r="Q34" s="290"/>
      <c r="R34" s="290"/>
      <c r="S34" s="290"/>
      <c r="T34" s="343"/>
      <c r="U34" s="358"/>
      <c r="V34" s="54"/>
      <c r="W34" s="54"/>
      <c r="X34" s="54"/>
      <c r="Y34" s="261"/>
      <c r="Z34" s="225">
        <f>Z35+Z36+Z37+Z38</f>
        <v>60</v>
      </c>
      <c r="AA34" s="61">
        <f>AA35+AA36+AA38+AA37</f>
        <v>18</v>
      </c>
      <c r="AB34" s="61">
        <f>AB35+AB36+AB37+AB38</f>
        <v>42</v>
      </c>
      <c r="AC34" s="61"/>
      <c r="AD34" s="61"/>
      <c r="AE34" s="159"/>
      <c r="AF34" s="14"/>
    </row>
    <row r="35" spans="1:32" ht="15.75" customHeight="1">
      <c r="A35" s="423" t="s">
        <v>77</v>
      </c>
      <c r="B35" s="424" t="s">
        <v>135</v>
      </c>
      <c r="C35" s="170"/>
      <c r="D35" s="71"/>
      <c r="E35" s="71"/>
      <c r="F35" s="171"/>
      <c r="G35" s="176"/>
      <c r="H35" s="9"/>
      <c r="I35" s="65"/>
      <c r="J35" s="9"/>
      <c r="K35" s="62"/>
      <c r="L35" s="177"/>
      <c r="M35" s="319"/>
      <c r="N35" s="80"/>
      <c r="O35" s="336"/>
      <c r="P35" s="186"/>
      <c r="Q35" s="41"/>
      <c r="R35" s="41"/>
      <c r="S35" s="41"/>
      <c r="T35" s="187"/>
      <c r="U35" s="357"/>
      <c r="V35" s="52"/>
      <c r="W35" s="52"/>
      <c r="X35" s="52"/>
      <c r="Y35" s="251"/>
      <c r="Z35" s="205"/>
      <c r="AA35" s="57"/>
      <c r="AB35" s="57"/>
      <c r="AC35" s="57"/>
      <c r="AD35" s="57"/>
      <c r="AE35" s="139"/>
      <c r="AF35" s="14"/>
    </row>
    <row r="36" spans="1:32" ht="12.75">
      <c r="A36" s="423"/>
      <c r="B36" s="424" t="s">
        <v>78</v>
      </c>
      <c r="C36" s="170"/>
      <c r="D36" s="71"/>
      <c r="E36" s="71"/>
      <c r="F36" s="171"/>
      <c r="G36" s="176"/>
      <c r="H36" s="9"/>
      <c r="I36" s="65"/>
      <c r="J36" s="9"/>
      <c r="K36" s="62"/>
      <c r="L36" s="177"/>
      <c r="M36" s="319"/>
      <c r="N36" s="80"/>
      <c r="O36" s="336"/>
      <c r="P36" s="186"/>
      <c r="Q36" s="41"/>
      <c r="R36" s="41"/>
      <c r="S36" s="41"/>
      <c r="T36" s="187"/>
      <c r="U36" s="357"/>
      <c r="V36" s="52"/>
      <c r="W36" s="52"/>
      <c r="X36" s="52"/>
      <c r="Y36" s="251"/>
      <c r="Z36" s="205"/>
      <c r="AA36" s="57"/>
      <c r="AB36" s="57"/>
      <c r="AC36" s="57"/>
      <c r="AD36" s="57"/>
      <c r="AE36" s="139"/>
      <c r="AF36" s="14"/>
    </row>
    <row r="37" spans="1:32" ht="12.75">
      <c r="A37" s="423" t="s">
        <v>105</v>
      </c>
      <c r="B37" s="424" t="s">
        <v>183</v>
      </c>
      <c r="C37" s="170"/>
      <c r="D37" s="71"/>
      <c r="E37" s="71"/>
      <c r="F37" s="171">
        <v>8</v>
      </c>
      <c r="G37" s="176">
        <v>76</v>
      </c>
      <c r="H37" s="114">
        <v>16</v>
      </c>
      <c r="I37" s="115">
        <v>60</v>
      </c>
      <c r="J37" s="104">
        <v>52</v>
      </c>
      <c r="K37" s="291">
        <v>8</v>
      </c>
      <c r="L37" s="177"/>
      <c r="M37" s="319"/>
      <c r="N37" s="80"/>
      <c r="O37" s="336"/>
      <c r="P37" s="186"/>
      <c r="Q37" s="41"/>
      <c r="R37" s="41"/>
      <c r="S37" s="41"/>
      <c r="T37" s="187"/>
      <c r="U37" s="357"/>
      <c r="V37" s="52"/>
      <c r="W37" s="52"/>
      <c r="X37" s="52"/>
      <c r="Y37" s="251"/>
      <c r="Z37" s="205">
        <v>60</v>
      </c>
      <c r="AA37" s="57">
        <v>18</v>
      </c>
      <c r="AB37" s="57">
        <v>42</v>
      </c>
      <c r="AC37" s="57"/>
      <c r="AD37" s="57"/>
      <c r="AE37" s="139"/>
      <c r="AF37" s="14"/>
    </row>
    <row r="38" spans="1:32" ht="22.5">
      <c r="A38" s="423"/>
      <c r="B38" s="424" t="s">
        <v>79</v>
      </c>
      <c r="C38" s="170"/>
      <c r="D38" s="71"/>
      <c r="E38" s="71"/>
      <c r="F38" s="171"/>
      <c r="G38" s="176"/>
      <c r="H38" s="9"/>
      <c r="I38" s="65"/>
      <c r="J38" s="9"/>
      <c r="K38" s="62"/>
      <c r="L38" s="177"/>
      <c r="M38" s="319"/>
      <c r="N38" s="80"/>
      <c r="O38" s="336"/>
      <c r="P38" s="186"/>
      <c r="Q38" s="41"/>
      <c r="R38" s="41"/>
      <c r="S38" s="41"/>
      <c r="T38" s="187"/>
      <c r="U38" s="357"/>
      <c r="V38" s="52"/>
      <c r="W38" s="52"/>
      <c r="X38" s="52"/>
      <c r="Y38" s="251"/>
      <c r="Z38" s="205"/>
      <c r="AA38" s="57"/>
      <c r="AB38" s="57"/>
      <c r="AC38" s="57"/>
      <c r="AD38" s="57"/>
      <c r="AE38" s="139"/>
      <c r="AF38" s="14"/>
    </row>
    <row r="39" spans="1:32" ht="29.25" customHeight="1">
      <c r="A39" s="420" t="s">
        <v>24</v>
      </c>
      <c r="B39" s="422" t="s">
        <v>136</v>
      </c>
      <c r="C39" s="230"/>
      <c r="D39" s="75"/>
      <c r="E39" s="105"/>
      <c r="F39" s="231"/>
      <c r="G39" s="326">
        <f>G40+G41+G42+G43+G44</f>
        <v>360</v>
      </c>
      <c r="H39" s="292">
        <f>H40+H41+H42+H43+H44</f>
        <v>110</v>
      </c>
      <c r="I39" s="292">
        <f>I40+I41+I42+I43+I44</f>
        <v>250</v>
      </c>
      <c r="J39" s="292">
        <f>J40+J41+J42+J43+J44</f>
        <v>140</v>
      </c>
      <c r="K39" s="292">
        <f>K40+K41+K42+K43+K44</f>
        <v>110</v>
      </c>
      <c r="L39" s="327">
        <v>0</v>
      </c>
      <c r="M39" s="317"/>
      <c r="N39" s="99"/>
      <c r="O39" s="334"/>
      <c r="P39" s="341">
        <f>P40+P41+P42+P43+P44</f>
        <v>250</v>
      </c>
      <c r="Q39" s="290">
        <f>Q40+Q41+Q42+Q43+Q44</f>
        <v>100</v>
      </c>
      <c r="R39" s="290"/>
      <c r="S39" s="290">
        <f>S40+S41+S42+S43+S44</f>
        <v>150</v>
      </c>
      <c r="T39" s="166"/>
      <c r="U39" s="359"/>
      <c r="V39" s="94"/>
      <c r="W39" s="94"/>
      <c r="X39" s="94"/>
      <c r="Y39" s="255"/>
      <c r="Z39" s="257"/>
      <c r="AA39" s="95"/>
      <c r="AB39" s="95"/>
      <c r="AC39" s="57"/>
      <c r="AD39" s="57"/>
      <c r="AE39" s="139"/>
      <c r="AF39" s="14"/>
    </row>
    <row r="40" spans="1:32" ht="16.5" customHeight="1">
      <c r="A40" s="423" t="s">
        <v>80</v>
      </c>
      <c r="B40" s="424" t="s">
        <v>32</v>
      </c>
      <c r="C40" s="170">
        <v>3</v>
      </c>
      <c r="D40" s="71"/>
      <c r="E40" s="72"/>
      <c r="F40" s="171"/>
      <c r="G40" s="176">
        <v>58</v>
      </c>
      <c r="H40" s="9">
        <v>18</v>
      </c>
      <c r="I40" s="65">
        <v>40</v>
      </c>
      <c r="J40" s="9">
        <v>20</v>
      </c>
      <c r="K40" s="62">
        <v>20</v>
      </c>
      <c r="L40" s="177"/>
      <c r="M40" s="319"/>
      <c r="N40" s="80"/>
      <c r="O40" s="336"/>
      <c r="P40" s="186">
        <v>40</v>
      </c>
      <c r="Q40" s="41">
        <v>40</v>
      </c>
      <c r="R40" s="41"/>
      <c r="S40" s="41"/>
      <c r="T40" s="187"/>
      <c r="U40" s="357"/>
      <c r="V40" s="52"/>
      <c r="W40" s="52"/>
      <c r="X40" s="52"/>
      <c r="Y40" s="251"/>
      <c r="Z40" s="205"/>
      <c r="AA40" s="57"/>
      <c r="AB40" s="57"/>
      <c r="AC40" s="57"/>
      <c r="AD40" s="57"/>
      <c r="AE40" s="139"/>
      <c r="AF40" s="14"/>
    </row>
    <row r="41" spans="1:32" ht="18.75" customHeight="1">
      <c r="A41" s="423" t="s">
        <v>106</v>
      </c>
      <c r="B41" s="424" t="s">
        <v>137</v>
      </c>
      <c r="C41" s="170"/>
      <c r="D41" s="71"/>
      <c r="E41" s="72"/>
      <c r="F41" s="171">
        <v>4</v>
      </c>
      <c r="G41" s="176">
        <v>86</v>
      </c>
      <c r="H41" s="9">
        <v>26</v>
      </c>
      <c r="I41" s="65">
        <v>60</v>
      </c>
      <c r="J41" s="9">
        <v>30</v>
      </c>
      <c r="K41" s="62">
        <v>30</v>
      </c>
      <c r="L41" s="177"/>
      <c r="M41" s="319"/>
      <c r="N41" s="80"/>
      <c r="O41" s="336"/>
      <c r="P41" s="186">
        <v>60</v>
      </c>
      <c r="Q41" s="41">
        <v>20</v>
      </c>
      <c r="R41" s="41"/>
      <c r="S41" s="41">
        <v>40</v>
      </c>
      <c r="T41" s="187"/>
      <c r="U41" s="360"/>
      <c r="V41" s="100"/>
      <c r="W41" s="100"/>
      <c r="X41" s="52"/>
      <c r="Y41" s="251"/>
      <c r="Z41" s="205"/>
      <c r="AA41" s="57"/>
      <c r="AB41" s="57"/>
      <c r="AC41" s="57"/>
      <c r="AD41" s="57"/>
      <c r="AE41" s="139"/>
      <c r="AF41" s="14"/>
    </row>
    <row r="42" spans="1:32" ht="22.5" customHeight="1">
      <c r="A42" s="423" t="s">
        <v>138</v>
      </c>
      <c r="B42" s="424" t="s">
        <v>81</v>
      </c>
      <c r="C42" s="170"/>
      <c r="D42" s="71">
        <v>4</v>
      </c>
      <c r="E42" s="71"/>
      <c r="F42" s="171"/>
      <c r="G42" s="176">
        <v>46</v>
      </c>
      <c r="H42" s="9">
        <v>14</v>
      </c>
      <c r="I42" s="65">
        <v>32</v>
      </c>
      <c r="J42" s="9">
        <v>32</v>
      </c>
      <c r="K42" s="62"/>
      <c r="L42" s="177"/>
      <c r="M42" s="320"/>
      <c r="N42" s="101"/>
      <c r="O42" s="337"/>
      <c r="P42" s="197">
        <v>32</v>
      </c>
      <c r="Q42" s="102"/>
      <c r="R42" s="102"/>
      <c r="S42" s="102">
        <v>32</v>
      </c>
      <c r="T42" s="198"/>
      <c r="U42" s="357"/>
      <c r="V42" s="52"/>
      <c r="W42" s="52"/>
      <c r="X42" s="100"/>
      <c r="Y42" s="259"/>
      <c r="Z42" s="206"/>
      <c r="AA42" s="103"/>
      <c r="AB42" s="103"/>
      <c r="AC42" s="103"/>
      <c r="AD42" s="103"/>
      <c r="AE42" s="152"/>
      <c r="AF42" s="14"/>
    </row>
    <row r="43" spans="1:32" ht="16.5" customHeight="1" thickBot="1">
      <c r="A43" s="425" t="s">
        <v>158</v>
      </c>
      <c r="B43" s="424" t="s">
        <v>159</v>
      </c>
      <c r="C43" s="170"/>
      <c r="D43" s="71">
        <v>4</v>
      </c>
      <c r="E43" s="71"/>
      <c r="F43" s="171"/>
      <c r="G43" s="176">
        <v>86</v>
      </c>
      <c r="H43" s="9">
        <v>26</v>
      </c>
      <c r="I43" s="65">
        <v>60</v>
      </c>
      <c r="J43" s="9">
        <v>24</v>
      </c>
      <c r="K43" s="62">
        <v>36</v>
      </c>
      <c r="L43" s="177"/>
      <c r="M43" s="320"/>
      <c r="N43" s="101"/>
      <c r="O43" s="337"/>
      <c r="P43" s="197">
        <v>60</v>
      </c>
      <c r="Q43" s="102">
        <v>20</v>
      </c>
      <c r="R43" s="102"/>
      <c r="S43" s="102">
        <v>40</v>
      </c>
      <c r="T43" s="198"/>
      <c r="U43" s="357"/>
      <c r="V43" s="52"/>
      <c r="W43" s="52"/>
      <c r="X43" s="100"/>
      <c r="Y43" s="259"/>
      <c r="Z43" s="206"/>
      <c r="AA43" s="103"/>
      <c r="AB43" s="103"/>
      <c r="AC43" s="103"/>
      <c r="AD43" s="103"/>
      <c r="AE43" s="152"/>
      <c r="AF43" s="14"/>
    </row>
    <row r="44" spans="1:32" ht="16.5" customHeight="1" thickBot="1">
      <c r="A44" s="426" t="s">
        <v>160</v>
      </c>
      <c r="B44" s="427" t="s">
        <v>161</v>
      </c>
      <c r="C44" s="174"/>
      <c r="D44" s="145">
        <v>4</v>
      </c>
      <c r="E44" s="145"/>
      <c r="F44" s="175"/>
      <c r="G44" s="178">
        <v>84</v>
      </c>
      <c r="H44" s="35">
        <v>26</v>
      </c>
      <c r="I44" s="146">
        <v>58</v>
      </c>
      <c r="J44" s="35">
        <v>34</v>
      </c>
      <c r="K44" s="147">
        <v>24</v>
      </c>
      <c r="L44" s="179"/>
      <c r="M44" s="416"/>
      <c r="N44" s="196"/>
      <c r="O44" s="418"/>
      <c r="P44" s="199">
        <v>58</v>
      </c>
      <c r="Q44" s="200">
        <v>20</v>
      </c>
      <c r="R44" s="200"/>
      <c r="S44" s="200">
        <v>38</v>
      </c>
      <c r="T44" s="201"/>
      <c r="U44" s="361"/>
      <c r="V44" s="150"/>
      <c r="W44" s="150"/>
      <c r="X44" s="203"/>
      <c r="Y44" s="260"/>
      <c r="Z44" s="207"/>
      <c r="AA44" s="153"/>
      <c r="AB44" s="153"/>
      <c r="AC44" s="153"/>
      <c r="AD44" s="153"/>
      <c r="AE44" s="208"/>
      <c r="AF44" s="14"/>
    </row>
    <row r="45" spans="1:32" ht="21" customHeight="1">
      <c r="A45" s="428">
        <v>1</v>
      </c>
      <c r="B45" s="429">
        <v>2</v>
      </c>
      <c r="C45" s="382">
        <v>3</v>
      </c>
      <c r="D45" s="383">
        <v>4</v>
      </c>
      <c r="E45" s="383">
        <v>5</v>
      </c>
      <c r="F45" s="384">
        <v>6</v>
      </c>
      <c r="G45" s="385">
        <v>7</v>
      </c>
      <c r="H45" s="386">
        <v>8</v>
      </c>
      <c r="I45" s="387">
        <v>9</v>
      </c>
      <c r="J45" s="386">
        <v>10</v>
      </c>
      <c r="K45" s="388">
        <v>11</v>
      </c>
      <c r="L45" s="389">
        <v>12</v>
      </c>
      <c r="M45" s="390">
        <v>13</v>
      </c>
      <c r="N45" s="391">
        <v>14</v>
      </c>
      <c r="O45" s="392">
        <v>15</v>
      </c>
      <c r="P45" s="393">
        <v>16</v>
      </c>
      <c r="Q45" s="394">
        <v>17</v>
      </c>
      <c r="R45" s="394"/>
      <c r="S45" s="394">
        <v>19</v>
      </c>
      <c r="T45" s="164">
        <v>20</v>
      </c>
      <c r="U45" s="167">
        <v>21</v>
      </c>
      <c r="V45" s="134">
        <v>22</v>
      </c>
      <c r="W45" s="134">
        <v>23</v>
      </c>
      <c r="X45" s="134">
        <v>24</v>
      </c>
      <c r="Y45" s="377">
        <v>25</v>
      </c>
      <c r="Z45" s="395">
        <v>26</v>
      </c>
      <c r="AA45" s="379">
        <v>27</v>
      </c>
      <c r="AB45" s="378">
        <v>29</v>
      </c>
      <c r="AC45" s="379">
        <v>30</v>
      </c>
      <c r="AD45" s="379">
        <v>31</v>
      </c>
      <c r="AE45" s="379">
        <v>32</v>
      </c>
      <c r="AF45" s="14"/>
    </row>
    <row r="46" spans="1:32" ht="24">
      <c r="A46" s="420" t="s">
        <v>25</v>
      </c>
      <c r="B46" s="421" t="s">
        <v>145</v>
      </c>
      <c r="C46" s="170"/>
      <c r="D46" s="71"/>
      <c r="E46" s="72"/>
      <c r="F46" s="229"/>
      <c r="G46" s="328">
        <f aca="true" t="shared" si="2" ref="G46:L46">SUM(G47:G59)</f>
        <v>1156</v>
      </c>
      <c r="H46" s="293">
        <f t="shared" si="2"/>
        <v>254</v>
      </c>
      <c r="I46" s="293">
        <f t="shared" si="2"/>
        <v>902</v>
      </c>
      <c r="J46" s="293">
        <f t="shared" si="2"/>
        <v>558</v>
      </c>
      <c r="K46" s="293">
        <f t="shared" si="2"/>
        <v>328</v>
      </c>
      <c r="L46" s="329">
        <f t="shared" si="2"/>
        <v>16</v>
      </c>
      <c r="M46" s="332"/>
      <c r="N46" s="87"/>
      <c r="O46" s="239"/>
      <c r="P46" s="344">
        <f>SUM(P47:P59)</f>
        <v>262</v>
      </c>
      <c r="Q46" s="294">
        <f>SUM(Q47:Q59)</f>
        <v>105</v>
      </c>
      <c r="R46" s="294"/>
      <c r="S46" s="294">
        <f>SUM(S47:S59)</f>
        <v>157</v>
      </c>
      <c r="T46" s="345"/>
      <c r="U46" s="244">
        <f>SUM(U47:U59)</f>
        <v>394</v>
      </c>
      <c r="V46" s="53">
        <f>SUM(V47:V59)</f>
        <v>170</v>
      </c>
      <c r="W46" s="53"/>
      <c r="X46" s="53">
        <f>SUM(X47:X59)</f>
        <v>224</v>
      </c>
      <c r="Y46" s="352"/>
      <c r="Z46" s="348">
        <f>SUM(Z47:Z59)</f>
        <v>246</v>
      </c>
      <c r="AA46" s="60">
        <f>SUM(AA47:AA59)</f>
        <v>152</v>
      </c>
      <c r="AB46" s="60">
        <f>SUM(AB47:AB59)</f>
        <v>94</v>
      </c>
      <c r="AC46" s="60"/>
      <c r="AD46" s="60"/>
      <c r="AE46" s="60"/>
      <c r="AF46" s="14"/>
    </row>
    <row r="47" spans="1:32" ht="22.5">
      <c r="A47" s="423" t="s">
        <v>82</v>
      </c>
      <c r="B47" s="424" t="s">
        <v>162</v>
      </c>
      <c r="C47" s="170"/>
      <c r="D47" s="71">
        <v>4</v>
      </c>
      <c r="E47" s="71"/>
      <c r="F47" s="171"/>
      <c r="G47" s="176">
        <v>54</v>
      </c>
      <c r="H47" s="9">
        <v>12</v>
      </c>
      <c r="I47" s="65">
        <v>42</v>
      </c>
      <c r="J47" s="9">
        <v>26</v>
      </c>
      <c r="K47" s="62">
        <v>16</v>
      </c>
      <c r="L47" s="177"/>
      <c r="M47" s="182"/>
      <c r="N47" s="80"/>
      <c r="O47" s="183"/>
      <c r="P47" s="186">
        <v>42</v>
      </c>
      <c r="Q47" s="41">
        <v>15</v>
      </c>
      <c r="R47" s="41"/>
      <c r="S47" s="41">
        <v>27</v>
      </c>
      <c r="T47" s="187"/>
      <c r="U47" s="190"/>
      <c r="V47" s="52"/>
      <c r="W47" s="52"/>
      <c r="X47" s="52"/>
      <c r="Y47" s="191"/>
      <c r="Z47" s="347"/>
      <c r="AA47" s="57"/>
      <c r="AB47" s="57"/>
      <c r="AC47" s="57"/>
      <c r="AD47" s="57"/>
      <c r="AE47" s="57"/>
      <c r="AF47" s="14"/>
    </row>
    <row r="48" spans="1:32" ht="23.25" thickBot="1">
      <c r="A48" s="423" t="s">
        <v>83</v>
      </c>
      <c r="B48" s="424" t="s">
        <v>163</v>
      </c>
      <c r="C48" s="170">
        <v>4</v>
      </c>
      <c r="D48" s="71">
        <v>3</v>
      </c>
      <c r="E48" s="71"/>
      <c r="F48" s="171"/>
      <c r="G48" s="209">
        <v>128</v>
      </c>
      <c r="H48" s="25">
        <v>28</v>
      </c>
      <c r="I48" s="65">
        <v>100</v>
      </c>
      <c r="J48" s="9">
        <v>78</v>
      </c>
      <c r="K48" s="62">
        <v>22</v>
      </c>
      <c r="L48" s="177"/>
      <c r="M48" s="182"/>
      <c r="N48" s="80"/>
      <c r="O48" s="183"/>
      <c r="P48" s="186">
        <v>100</v>
      </c>
      <c r="Q48" s="41">
        <v>40</v>
      </c>
      <c r="R48" s="41"/>
      <c r="S48" s="41">
        <v>60</v>
      </c>
      <c r="T48" s="187"/>
      <c r="U48" s="190"/>
      <c r="V48" s="52"/>
      <c r="W48" s="52"/>
      <c r="X48" s="52"/>
      <c r="Y48" s="191"/>
      <c r="Z48" s="397"/>
      <c r="AA48" s="59"/>
      <c r="AB48" s="59"/>
      <c r="AC48" s="59"/>
      <c r="AD48" s="59"/>
      <c r="AE48" s="59"/>
      <c r="AF48" s="14"/>
    </row>
    <row r="49" spans="1:32" ht="22.5">
      <c r="A49" s="423" t="s">
        <v>84</v>
      </c>
      <c r="B49" s="424" t="s">
        <v>179</v>
      </c>
      <c r="C49" s="170">
        <v>4</v>
      </c>
      <c r="D49" s="71">
        <v>3</v>
      </c>
      <c r="E49" s="71"/>
      <c r="F49" s="171"/>
      <c r="G49" s="209">
        <v>154</v>
      </c>
      <c r="H49" s="25">
        <v>34</v>
      </c>
      <c r="I49" s="65">
        <v>120</v>
      </c>
      <c r="J49" s="9">
        <v>74</v>
      </c>
      <c r="K49" s="62">
        <v>46</v>
      </c>
      <c r="L49" s="177"/>
      <c r="M49" s="182"/>
      <c r="N49" s="80"/>
      <c r="O49" s="183"/>
      <c r="P49" s="186">
        <v>120</v>
      </c>
      <c r="Q49" s="41">
        <v>50</v>
      </c>
      <c r="R49" s="41"/>
      <c r="S49" s="41">
        <v>70</v>
      </c>
      <c r="T49" s="187"/>
      <c r="U49" s="190"/>
      <c r="V49" s="52"/>
      <c r="W49" s="52"/>
      <c r="X49" s="52"/>
      <c r="Y49" s="191"/>
      <c r="Z49" s="204"/>
      <c r="AA49" s="136"/>
      <c r="AB49" s="136"/>
      <c r="AC49" s="136"/>
      <c r="AD49" s="136"/>
      <c r="AE49" s="137"/>
      <c r="AF49" s="14"/>
    </row>
    <row r="50" spans="1:32" ht="17.25" customHeight="1">
      <c r="A50" s="423" t="s">
        <v>85</v>
      </c>
      <c r="B50" s="424" t="s">
        <v>164</v>
      </c>
      <c r="C50" s="170">
        <v>8</v>
      </c>
      <c r="D50" s="71"/>
      <c r="E50" s="71"/>
      <c r="F50" s="171"/>
      <c r="G50" s="209">
        <v>74</v>
      </c>
      <c r="H50" s="25">
        <v>16</v>
      </c>
      <c r="I50" s="65">
        <v>58</v>
      </c>
      <c r="J50" s="9">
        <v>46</v>
      </c>
      <c r="K50" s="62">
        <v>12</v>
      </c>
      <c r="L50" s="177"/>
      <c r="M50" s="182"/>
      <c r="N50" s="80"/>
      <c r="O50" s="183"/>
      <c r="P50" s="186"/>
      <c r="Q50" s="41"/>
      <c r="R50" s="41"/>
      <c r="S50" s="41"/>
      <c r="T50" s="187"/>
      <c r="U50" s="190"/>
      <c r="V50" s="52"/>
      <c r="W50" s="52"/>
      <c r="X50" s="52"/>
      <c r="Y50" s="191"/>
      <c r="Z50" s="205">
        <v>58</v>
      </c>
      <c r="AA50" s="57">
        <v>36</v>
      </c>
      <c r="AB50" s="57">
        <v>22</v>
      </c>
      <c r="AC50" s="57"/>
      <c r="AD50" s="57"/>
      <c r="AE50" s="139"/>
      <c r="AF50" s="14"/>
    </row>
    <row r="51" spans="1:32" ht="21.75" customHeight="1">
      <c r="A51" s="423" t="s">
        <v>86</v>
      </c>
      <c r="B51" s="424" t="s">
        <v>165</v>
      </c>
      <c r="C51" s="170"/>
      <c r="D51" s="71">
        <v>6</v>
      </c>
      <c r="E51" s="71"/>
      <c r="F51" s="171"/>
      <c r="G51" s="209">
        <v>62</v>
      </c>
      <c r="H51" s="25">
        <v>14</v>
      </c>
      <c r="I51" s="65">
        <v>48</v>
      </c>
      <c r="J51" s="9">
        <v>28</v>
      </c>
      <c r="K51" s="62">
        <v>20</v>
      </c>
      <c r="L51" s="177"/>
      <c r="M51" s="182"/>
      <c r="N51" s="80"/>
      <c r="O51" s="183"/>
      <c r="P51" s="186"/>
      <c r="Q51" s="41"/>
      <c r="R51" s="41"/>
      <c r="S51" s="41"/>
      <c r="T51" s="187"/>
      <c r="U51" s="190">
        <v>48</v>
      </c>
      <c r="V51" s="52"/>
      <c r="W51" s="100"/>
      <c r="X51" s="52">
        <v>48</v>
      </c>
      <c r="Y51" s="191"/>
      <c r="Z51" s="205"/>
      <c r="AA51" s="57"/>
      <c r="AB51" s="57"/>
      <c r="AC51" s="57"/>
      <c r="AD51" s="57"/>
      <c r="AE51" s="139"/>
      <c r="AF51" s="14"/>
    </row>
    <row r="52" spans="1:32" ht="21" customHeight="1">
      <c r="A52" s="423" t="s">
        <v>87</v>
      </c>
      <c r="B52" s="424" t="s">
        <v>166</v>
      </c>
      <c r="C52" s="170"/>
      <c r="D52" s="71">
        <v>6</v>
      </c>
      <c r="E52" s="71"/>
      <c r="F52" s="171"/>
      <c r="G52" s="209">
        <v>72</v>
      </c>
      <c r="H52" s="25">
        <v>16</v>
      </c>
      <c r="I52" s="65">
        <v>56</v>
      </c>
      <c r="J52" s="9">
        <v>36</v>
      </c>
      <c r="K52" s="62">
        <v>20</v>
      </c>
      <c r="L52" s="177"/>
      <c r="M52" s="182"/>
      <c r="N52" s="80"/>
      <c r="O52" s="183"/>
      <c r="P52" s="186"/>
      <c r="Q52" s="41"/>
      <c r="R52" s="41"/>
      <c r="S52" s="41"/>
      <c r="T52" s="187"/>
      <c r="U52" s="190">
        <v>56</v>
      </c>
      <c r="V52" s="52">
        <v>20</v>
      </c>
      <c r="W52" s="100"/>
      <c r="X52" s="52">
        <v>36</v>
      </c>
      <c r="Y52" s="191"/>
      <c r="Z52" s="205"/>
      <c r="AA52" s="57"/>
      <c r="AB52" s="57"/>
      <c r="AC52" s="57"/>
      <c r="AD52" s="57"/>
      <c r="AE52" s="139"/>
      <c r="AF52" s="14"/>
    </row>
    <row r="53" spans="1:32" ht="27" customHeight="1">
      <c r="A53" s="423" t="s">
        <v>88</v>
      </c>
      <c r="B53" s="424" t="s">
        <v>139</v>
      </c>
      <c r="C53" s="170"/>
      <c r="D53" s="71">
        <v>7</v>
      </c>
      <c r="E53" s="71"/>
      <c r="F53" s="171"/>
      <c r="G53" s="209">
        <v>77</v>
      </c>
      <c r="H53" s="25">
        <v>17</v>
      </c>
      <c r="I53" s="65">
        <v>60</v>
      </c>
      <c r="J53" s="25">
        <v>20</v>
      </c>
      <c r="K53" s="62">
        <v>40</v>
      </c>
      <c r="L53" s="210"/>
      <c r="M53" s="182"/>
      <c r="N53" s="80"/>
      <c r="O53" s="183"/>
      <c r="P53" s="186"/>
      <c r="Q53" s="41"/>
      <c r="R53" s="41"/>
      <c r="S53" s="41"/>
      <c r="T53" s="187"/>
      <c r="U53" s="190">
        <v>30</v>
      </c>
      <c r="V53" s="52"/>
      <c r="W53" s="100"/>
      <c r="X53" s="52">
        <v>30</v>
      </c>
      <c r="Y53" s="191"/>
      <c r="Z53" s="205">
        <v>30</v>
      </c>
      <c r="AA53" s="57">
        <v>30</v>
      </c>
      <c r="AB53" s="57"/>
      <c r="AC53" s="57"/>
      <c r="AD53" s="57"/>
      <c r="AE53" s="139"/>
      <c r="AF53" s="14"/>
    </row>
    <row r="54" spans="1:32" ht="22.5" customHeight="1">
      <c r="A54" s="423" t="s">
        <v>89</v>
      </c>
      <c r="B54" s="424" t="s">
        <v>167</v>
      </c>
      <c r="C54" s="170">
        <v>8</v>
      </c>
      <c r="D54" s="71">
        <v>7</v>
      </c>
      <c r="E54" s="71"/>
      <c r="F54" s="171"/>
      <c r="G54" s="209">
        <v>154</v>
      </c>
      <c r="H54" s="25">
        <v>34</v>
      </c>
      <c r="I54" s="65">
        <v>120</v>
      </c>
      <c r="J54" s="9">
        <v>60</v>
      </c>
      <c r="K54" s="62">
        <v>60</v>
      </c>
      <c r="L54" s="177"/>
      <c r="M54" s="182"/>
      <c r="N54" s="80"/>
      <c r="O54" s="183"/>
      <c r="P54" s="186"/>
      <c r="Q54" s="41"/>
      <c r="R54" s="41"/>
      <c r="S54" s="41"/>
      <c r="T54" s="187"/>
      <c r="U54" s="190">
        <v>62</v>
      </c>
      <c r="V54" s="52">
        <v>32</v>
      </c>
      <c r="W54" s="52"/>
      <c r="X54" s="52">
        <v>30</v>
      </c>
      <c r="Y54" s="191"/>
      <c r="Z54" s="205">
        <v>58</v>
      </c>
      <c r="AA54" s="57">
        <v>34</v>
      </c>
      <c r="AB54" s="57">
        <v>24</v>
      </c>
      <c r="AC54" s="57"/>
      <c r="AD54" s="57"/>
      <c r="AE54" s="139"/>
      <c r="AF54" s="14"/>
    </row>
    <row r="55" spans="1:32" ht="27" customHeight="1">
      <c r="A55" s="423" t="s">
        <v>90</v>
      </c>
      <c r="B55" s="424" t="s">
        <v>91</v>
      </c>
      <c r="C55" s="170"/>
      <c r="D55" s="71">
        <v>5</v>
      </c>
      <c r="E55" s="71"/>
      <c r="F55" s="171"/>
      <c r="G55" s="209">
        <v>61</v>
      </c>
      <c r="H55" s="25">
        <v>13</v>
      </c>
      <c r="I55" s="65">
        <v>48</v>
      </c>
      <c r="J55" s="9">
        <v>38</v>
      </c>
      <c r="K55" s="62">
        <v>10</v>
      </c>
      <c r="L55" s="177"/>
      <c r="M55" s="182"/>
      <c r="N55" s="80"/>
      <c r="O55" s="183"/>
      <c r="P55" s="186"/>
      <c r="Q55" s="41"/>
      <c r="R55" s="41"/>
      <c r="S55" s="41"/>
      <c r="T55" s="187"/>
      <c r="U55" s="190">
        <v>48</v>
      </c>
      <c r="V55" s="52">
        <v>48</v>
      </c>
      <c r="W55" s="52"/>
      <c r="X55" s="52"/>
      <c r="Y55" s="191"/>
      <c r="Z55" s="205"/>
      <c r="AA55" s="57"/>
      <c r="AB55" s="57"/>
      <c r="AC55" s="57"/>
      <c r="AD55" s="57"/>
      <c r="AE55" s="139"/>
      <c r="AF55" s="14"/>
    </row>
    <row r="56" spans="1:32" ht="12.75">
      <c r="A56" s="423" t="s">
        <v>141</v>
      </c>
      <c r="B56" s="424" t="s">
        <v>92</v>
      </c>
      <c r="C56" s="170"/>
      <c r="D56" s="71">
        <v>8</v>
      </c>
      <c r="E56" s="71"/>
      <c r="F56" s="171"/>
      <c r="G56" s="209">
        <v>102</v>
      </c>
      <c r="H56" s="25">
        <v>22</v>
      </c>
      <c r="I56" s="65">
        <v>80</v>
      </c>
      <c r="J56" s="9">
        <v>30</v>
      </c>
      <c r="K56" s="62">
        <v>34</v>
      </c>
      <c r="L56" s="177">
        <v>16</v>
      </c>
      <c r="M56" s="182"/>
      <c r="N56" s="80"/>
      <c r="O56" s="183"/>
      <c r="P56" s="186"/>
      <c r="Q56" s="41"/>
      <c r="R56" s="41"/>
      <c r="S56" s="41"/>
      <c r="T56" s="187"/>
      <c r="U56" s="190">
        <v>52</v>
      </c>
      <c r="V56" s="52">
        <v>22</v>
      </c>
      <c r="W56" s="52"/>
      <c r="X56" s="52">
        <v>30</v>
      </c>
      <c r="Y56" s="191"/>
      <c r="Z56" s="205">
        <v>28</v>
      </c>
      <c r="AA56" s="57"/>
      <c r="AB56" s="57">
        <v>28</v>
      </c>
      <c r="AC56" s="57"/>
      <c r="AD56" s="57"/>
      <c r="AE56" s="139"/>
      <c r="AF56" s="14"/>
    </row>
    <row r="57" spans="1:32" ht="18.75" customHeight="1">
      <c r="A57" s="423" t="s">
        <v>142</v>
      </c>
      <c r="B57" s="424" t="s">
        <v>95</v>
      </c>
      <c r="C57" s="170"/>
      <c r="D57" s="71">
        <v>8</v>
      </c>
      <c r="E57" s="71"/>
      <c r="F57" s="171"/>
      <c r="G57" s="209">
        <v>90</v>
      </c>
      <c r="H57" s="25">
        <v>20</v>
      </c>
      <c r="I57" s="65">
        <v>70</v>
      </c>
      <c r="J57" s="9">
        <v>50</v>
      </c>
      <c r="K57" s="62">
        <v>20</v>
      </c>
      <c r="L57" s="177"/>
      <c r="M57" s="182"/>
      <c r="N57" s="80"/>
      <c r="O57" s="183"/>
      <c r="P57" s="186"/>
      <c r="Q57" s="41"/>
      <c r="R57" s="41"/>
      <c r="S57" s="41"/>
      <c r="T57" s="187"/>
      <c r="U57" s="190">
        <v>30</v>
      </c>
      <c r="V57" s="52">
        <v>15</v>
      </c>
      <c r="W57" s="52"/>
      <c r="X57" s="52">
        <v>15</v>
      </c>
      <c r="Y57" s="191"/>
      <c r="Z57" s="205">
        <v>40</v>
      </c>
      <c r="AA57" s="57">
        <v>20</v>
      </c>
      <c r="AB57" s="57">
        <v>20</v>
      </c>
      <c r="AC57" s="57"/>
      <c r="AD57" s="57"/>
      <c r="AE57" s="139"/>
      <c r="AF57" s="14"/>
    </row>
    <row r="58" spans="1:32" ht="12.75">
      <c r="A58" s="423" t="s">
        <v>146</v>
      </c>
      <c r="B58" s="424" t="s">
        <v>96</v>
      </c>
      <c r="C58" s="170"/>
      <c r="D58" s="71">
        <v>6</v>
      </c>
      <c r="E58" s="71"/>
      <c r="F58" s="171"/>
      <c r="G58" s="209">
        <v>87</v>
      </c>
      <c r="H58" s="25">
        <v>19</v>
      </c>
      <c r="I58" s="65">
        <v>68</v>
      </c>
      <c r="J58" s="9">
        <v>48</v>
      </c>
      <c r="K58" s="62">
        <v>20</v>
      </c>
      <c r="L58" s="177"/>
      <c r="M58" s="182"/>
      <c r="N58" s="80"/>
      <c r="O58" s="183"/>
      <c r="P58" s="186"/>
      <c r="Q58" s="41"/>
      <c r="R58" s="41"/>
      <c r="S58" s="41"/>
      <c r="T58" s="187"/>
      <c r="U58" s="190">
        <v>68</v>
      </c>
      <c r="V58" s="52">
        <v>33</v>
      </c>
      <c r="W58" s="52"/>
      <c r="X58" s="52">
        <v>35</v>
      </c>
      <c r="Y58" s="191"/>
      <c r="Z58" s="205"/>
      <c r="AA58" s="57"/>
      <c r="AB58" s="103"/>
      <c r="AC58" s="57"/>
      <c r="AD58" s="57"/>
      <c r="AE58" s="139"/>
      <c r="AF58" s="14"/>
    </row>
    <row r="59" spans="1:32" ht="12.75">
      <c r="A59" s="423" t="s">
        <v>147</v>
      </c>
      <c r="B59" s="424" t="s">
        <v>140</v>
      </c>
      <c r="C59" s="170"/>
      <c r="D59" s="71">
        <v>7</v>
      </c>
      <c r="E59" s="71"/>
      <c r="F59" s="171"/>
      <c r="G59" s="209">
        <v>41</v>
      </c>
      <c r="H59" s="25">
        <v>9</v>
      </c>
      <c r="I59" s="65">
        <v>32</v>
      </c>
      <c r="J59" s="9">
        <v>24</v>
      </c>
      <c r="K59" s="62">
        <v>8</v>
      </c>
      <c r="L59" s="177"/>
      <c r="M59" s="182"/>
      <c r="N59" s="80"/>
      <c r="O59" s="183"/>
      <c r="P59" s="186"/>
      <c r="Q59" s="41"/>
      <c r="R59" s="41"/>
      <c r="S59" s="41"/>
      <c r="T59" s="187"/>
      <c r="U59" s="190"/>
      <c r="V59" s="52"/>
      <c r="W59" s="52"/>
      <c r="X59" s="52"/>
      <c r="Y59" s="191"/>
      <c r="Z59" s="206">
        <v>32</v>
      </c>
      <c r="AA59" s="103">
        <v>32</v>
      </c>
      <c r="AB59" s="57"/>
      <c r="AC59" s="57"/>
      <c r="AD59" s="57"/>
      <c r="AE59" s="139"/>
      <c r="AF59" s="14"/>
    </row>
    <row r="60" spans="1:32" ht="18" customHeight="1">
      <c r="A60" s="422" t="s">
        <v>97</v>
      </c>
      <c r="B60" s="421" t="s">
        <v>98</v>
      </c>
      <c r="C60" s="212"/>
      <c r="D60" s="76"/>
      <c r="E60" s="72"/>
      <c r="F60" s="229"/>
      <c r="G60" s="328">
        <f aca="true" t="shared" si="3" ref="G60:L60">G61+G62+G63+G64+G65+G66+G67</f>
        <v>1220</v>
      </c>
      <c r="H60" s="293">
        <f t="shared" si="3"/>
        <v>250</v>
      </c>
      <c r="I60" s="293">
        <f t="shared" si="3"/>
        <v>970</v>
      </c>
      <c r="J60" s="293">
        <f t="shared" si="3"/>
        <v>485</v>
      </c>
      <c r="K60" s="293">
        <f t="shared" si="3"/>
        <v>373</v>
      </c>
      <c r="L60" s="329">
        <f t="shared" si="3"/>
        <v>32</v>
      </c>
      <c r="M60" s="332"/>
      <c r="N60" s="87"/>
      <c r="O60" s="239"/>
      <c r="P60" s="344">
        <f>P61+P62+P63+P64+P65+P66</f>
        <v>184</v>
      </c>
      <c r="Q60" s="294">
        <f>Q61+Q62+Q63+Q64+Q65+Q66</f>
        <v>90</v>
      </c>
      <c r="R60" s="294"/>
      <c r="S60" s="294">
        <f>S61+S62+S63+S64+S65+S66</f>
        <v>94</v>
      </c>
      <c r="T60" s="345"/>
      <c r="U60" s="244">
        <f>U61+U62+U63+U64+U65+U66+U67</f>
        <v>300</v>
      </c>
      <c r="V60" s="53">
        <f>V61+V62+V63+V64+V65+V66+V67</f>
        <v>123</v>
      </c>
      <c r="W60" s="53"/>
      <c r="X60" s="53">
        <f>X61+X62+X63+X64+X65+X66+X67</f>
        <v>177</v>
      </c>
      <c r="Y60" s="352"/>
      <c r="Z60" s="262">
        <f>Z61+Z62+Z63+Z64+Z65+Z66+Z67</f>
        <v>486</v>
      </c>
      <c r="AA60" s="60">
        <f>AA61+AA62+AA63+AA64+AA65+AA66+AA67</f>
        <v>291</v>
      </c>
      <c r="AB60" s="60">
        <f>AB61+AB62+AB63+AB64+AB65+AB66+AB67</f>
        <v>195</v>
      </c>
      <c r="AC60" s="60"/>
      <c r="AD60" s="60"/>
      <c r="AE60" s="356"/>
      <c r="AF60" s="14"/>
    </row>
    <row r="61" spans="1:32" ht="24.75" customHeight="1">
      <c r="A61" s="430" t="s">
        <v>99</v>
      </c>
      <c r="B61" s="424" t="s">
        <v>168</v>
      </c>
      <c r="C61" s="170">
        <v>8</v>
      </c>
      <c r="D61" s="71"/>
      <c r="E61" s="71">
        <v>6</v>
      </c>
      <c r="F61" s="171"/>
      <c r="G61" s="176">
        <v>482</v>
      </c>
      <c r="H61" s="111">
        <v>100</v>
      </c>
      <c r="I61" s="65">
        <v>382</v>
      </c>
      <c r="J61" s="9">
        <v>151</v>
      </c>
      <c r="K61" s="62">
        <v>215</v>
      </c>
      <c r="L61" s="177">
        <v>16</v>
      </c>
      <c r="M61" s="182"/>
      <c r="N61" s="80"/>
      <c r="O61" s="183"/>
      <c r="P61" s="186">
        <v>104</v>
      </c>
      <c r="Q61" s="41">
        <v>50</v>
      </c>
      <c r="R61" s="41"/>
      <c r="S61" s="41">
        <v>54</v>
      </c>
      <c r="T61" s="187"/>
      <c r="U61" s="190">
        <v>140</v>
      </c>
      <c r="V61" s="52">
        <v>65</v>
      </c>
      <c r="W61" s="52"/>
      <c r="X61" s="52">
        <v>75</v>
      </c>
      <c r="Y61" s="191"/>
      <c r="Z61" s="205">
        <v>138</v>
      </c>
      <c r="AA61" s="57">
        <v>74</v>
      </c>
      <c r="AB61" s="57">
        <v>64</v>
      </c>
      <c r="AC61" s="57"/>
      <c r="AD61" s="57"/>
      <c r="AE61" s="139"/>
      <c r="AF61" s="14"/>
    </row>
    <row r="62" spans="1:32" ht="20.25" customHeight="1">
      <c r="A62" s="430" t="s">
        <v>100</v>
      </c>
      <c r="B62" s="424" t="s">
        <v>169</v>
      </c>
      <c r="C62" s="170">
        <v>6</v>
      </c>
      <c r="D62" s="71">
        <v>4</v>
      </c>
      <c r="E62" s="71">
        <v>6</v>
      </c>
      <c r="F62" s="171"/>
      <c r="G62" s="176">
        <v>121</v>
      </c>
      <c r="H62" s="111">
        <v>25</v>
      </c>
      <c r="I62" s="65">
        <v>96</v>
      </c>
      <c r="J62" s="9">
        <v>48</v>
      </c>
      <c r="K62" s="62">
        <v>32</v>
      </c>
      <c r="L62" s="177">
        <v>16</v>
      </c>
      <c r="M62" s="182"/>
      <c r="N62" s="80"/>
      <c r="O62" s="183"/>
      <c r="P62" s="186">
        <v>40</v>
      </c>
      <c r="Q62" s="41">
        <v>20</v>
      </c>
      <c r="R62" s="41"/>
      <c r="S62" s="41">
        <v>20</v>
      </c>
      <c r="T62" s="187"/>
      <c r="U62" s="190">
        <v>56</v>
      </c>
      <c r="V62" s="52">
        <v>20</v>
      </c>
      <c r="W62" s="52"/>
      <c r="X62" s="52">
        <v>36</v>
      </c>
      <c r="Y62" s="191"/>
      <c r="Z62" s="206"/>
      <c r="AA62" s="103"/>
      <c r="AB62" s="103"/>
      <c r="AC62" s="57"/>
      <c r="AD62" s="57"/>
      <c r="AE62" s="139"/>
      <c r="AF62" s="14"/>
    </row>
    <row r="63" spans="1:32" ht="12.75">
      <c r="A63" s="430" t="s">
        <v>101</v>
      </c>
      <c r="B63" s="424" t="s">
        <v>170</v>
      </c>
      <c r="C63" s="170">
        <v>8</v>
      </c>
      <c r="D63" s="71"/>
      <c r="E63" s="71"/>
      <c r="F63" s="171"/>
      <c r="G63" s="176">
        <v>88</v>
      </c>
      <c r="H63" s="111">
        <v>18</v>
      </c>
      <c r="I63" s="65">
        <v>70</v>
      </c>
      <c r="J63" s="9">
        <v>46</v>
      </c>
      <c r="K63" s="62">
        <v>24</v>
      </c>
      <c r="L63" s="177"/>
      <c r="M63" s="182"/>
      <c r="N63" s="80"/>
      <c r="O63" s="183"/>
      <c r="P63" s="186"/>
      <c r="Q63" s="41"/>
      <c r="R63" s="41"/>
      <c r="S63" s="41"/>
      <c r="T63" s="187"/>
      <c r="U63" s="190"/>
      <c r="V63" s="52"/>
      <c r="W63" s="52"/>
      <c r="X63" s="52"/>
      <c r="Y63" s="191"/>
      <c r="Z63" s="205">
        <v>70</v>
      </c>
      <c r="AA63" s="57">
        <v>40</v>
      </c>
      <c r="AB63" s="57">
        <v>30</v>
      </c>
      <c r="AC63" s="57"/>
      <c r="AD63" s="57"/>
      <c r="AE63" s="139"/>
      <c r="AF63" s="14"/>
    </row>
    <row r="64" spans="1:32" ht="26.25" customHeight="1">
      <c r="A64" s="430" t="s">
        <v>102</v>
      </c>
      <c r="B64" s="424" t="s">
        <v>171</v>
      </c>
      <c r="C64" s="170">
        <v>6</v>
      </c>
      <c r="D64" s="71"/>
      <c r="E64" s="71"/>
      <c r="F64" s="171"/>
      <c r="G64" s="176">
        <v>121</v>
      </c>
      <c r="H64" s="111">
        <v>25</v>
      </c>
      <c r="I64" s="65">
        <v>96</v>
      </c>
      <c r="J64" s="9">
        <v>56</v>
      </c>
      <c r="K64" s="62">
        <v>40</v>
      </c>
      <c r="L64" s="177"/>
      <c r="M64" s="182"/>
      <c r="N64" s="80"/>
      <c r="O64" s="183"/>
      <c r="P64" s="186">
        <v>40</v>
      </c>
      <c r="Q64" s="41">
        <v>20</v>
      </c>
      <c r="R64" s="41"/>
      <c r="S64" s="41">
        <v>20</v>
      </c>
      <c r="T64" s="187"/>
      <c r="U64" s="190">
        <v>56</v>
      </c>
      <c r="V64" s="52">
        <v>22</v>
      </c>
      <c r="W64" s="52"/>
      <c r="X64" s="52">
        <v>34</v>
      </c>
      <c r="Y64" s="191"/>
      <c r="Z64" s="205"/>
      <c r="AA64" s="57"/>
      <c r="AB64" s="57"/>
      <c r="AC64" s="57"/>
      <c r="AD64" s="57"/>
      <c r="AE64" s="139"/>
      <c r="AF64" s="14"/>
    </row>
    <row r="65" spans="1:32" ht="24.75" customHeight="1">
      <c r="A65" s="430" t="s">
        <v>103</v>
      </c>
      <c r="B65" s="424" t="s">
        <v>172</v>
      </c>
      <c r="C65" s="170"/>
      <c r="D65" s="71">
        <v>7</v>
      </c>
      <c r="E65" s="71"/>
      <c r="F65" s="171"/>
      <c r="G65" s="176">
        <v>55</v>
      </c>
      <c r="H65" s="111">
        <v>11</v>
      </c>
      <c r="I65" s="65">
        <v>44</v>
      </c>
      <c r="J65" s="9">
        <v>14</v>
      </c>
      <c r="K65" s="62">
        <v>30</v>
      </c>
      <c r="L65" s="177"/>
      <c r="M65" s="182"/>
      <c r="N65" s="80"/>
      <c r="O65" s="183"/>
      <c r="P65" s="186"/>
      <c r="Q65" s="41"/>
      <c r="R65" s="41"/>
      <c r="S65" s="41"/>
      <c r="T65" s="187"/>
      <c r="U65" s="190"/>
      <c r="V65" s="52"/>
      <c r="W65" s="52"/>
      <c r="X65" s="52"/>
      <c r="Y65" s="191"/>
      <c r="Z65" s="205">
        <v>44</v>
      </c>
      <c r="AA65" s="57">
        <v>44</v>
      </c>
      <c r="AB65" s="57"/>
      <c r="AC65" s="57"/>
      <c r="AD65" s="57"/>
      <c r="AE65" s="139"/>
      <c r="AF65" s="14"/>
    </row>
    <row r="66" spans="1:32" ht="25.5" customHeight="1">
      <c r="A66" s="430" t="s">
        <v>173</v>
      </c>
      <c r="B66" s="424" t="s">
        <v>174</v>
      </c>
      <c r="C66" s="314"/>
      <c r="D66" s="296">
        <v>7</v>
      </c>
      <c r="E66" s="71"/>
      <c r="F66" s="171"/>
      <c r="G66" s="176">
        <v>40</v>
      </c>
      <c r="H66" s="111">
        <v>8</v>
      </c>
      <c r="I66" s="65">
        <v>32</v>
      </c>
      <c r="J66" s="104"/>
      <c r="K66" s="62">
        <v>32</v>
      </c>
      <c r="L66" s="177"/>
      <c r="M66" s="182"/>
      <c r="N66" s="80"/>
      <c r="O66" s="183"/>
      <c r="P66" s="186"/>
      <c r="Q66" s="41"/>
      <c r="R66" s="41"/>
      <c r="S66" s="41"/>
      <c r="T66" s="187"/>
      <c r="U66" s="190"/>
      <c r="V66" s="52"/>
      <c r="W66" s="52"/>
      <c r="X66" s="52"/>
      <c r="Y66" s="191"/>
      <c r="Z66" s="205">
        <v>32</v>
      </c>
      <c r="AA66" s="57"/>
      <c r="AB66" s="103">
        <v>32</v>
      </c>
      <c r="AC66" s="57"/>
      <c r="AD66" s="57"/>
      <c r="AE66" s="139"/>
      <c r="AF66" s="14"/>
    </row>
    <row r="67" spans="1:32" ht="36">
      <c r="A67" s="422" t="s">
        <v>104</v>
      </c>
      <c r="B67" s="421" t="s">
        <v>184</v>
      </c>
      <c r="C67" s="170"/>
      <c r="D67" s="71"/>
      <c r="E67" s="71"/>
      <c r="F67" s="171"/>
      <c r="G67" s="330">
        <f>G68+G69+G70</f>
        <v>313</v>
      </c>
      <c r="H67" s="297">
        <f>H68+H69+H70</f>
        <v>63</v>
      </c>
      <c r="I67" s="297">
        <f>I68+I69+I70</f>
        <v>250</v>
      </c>
      <c r="J67" s="297">
        <f>J68+J69</f>
        <v>170</v>
      </c>
      <c r="K67" s="297">
        <f>K68+K69+K70</f>
        <v>0</v>
      </c>
      <c r="L67" s="210"/>
      <c r="M67" s="182"/>
      <c r="N67" s="80"/>
      <c r="O67" s="183"/>
      <c r="P67" s="342"/>
      <c r="Q67" s="290"/>
      <c r="R67" s="290"/>
      <c r="S67" s="290"/>
      <c r="T67" s="187"/>
      <c r="U67" s="224">
        <v>48</v>
      </c>
      <c r="V67" s="54">
        <v>16</v>
      </c>
      <c r="W67" s="54"/>
      <c r="X67" s="54">
        <v>32</v>
      </c>
      <c r="Y67" s="350"/>
      <c r="Z67" s="225">
        <f>Z68+Z69+Z70</f>
        <v>202</v>
      </c>
      <c r="AA67" s="61">
        <f>AA68+AA69+AA70</f>
        <v>133</v>
      </c>
      <c r="AB67" s="61">
        <f>AB68+AB69+AB70</f>
        <v>69</v>
      </c>
      <c r="AC67" s="61"/>
      <c r="AD67" s="61"/>
      <c r="AE67" s="159"/>
      <c r="AF67" s="14"/>
    </row>
    <row r="68" spans="1:32" ht="16.5" customHeight="1">
      <c r="A68" s="430" t="s">
        <v>143</v>
      </c>
      <c r="B68" s="424" t="s">
        <v>175</v>
      </c>
      <c r="C68" s="170"/>
      <c r="D68" s="71">
        <v>7</v>
      </c>
      <c r="E68" s="71"/>
      <c r="F68" s="171"/>
      <c r="G68" s="176">
        <v>113</v>
      </c>
      <c r="H68" s="111">
        <v>23</v>
      </c>
      <c r="I68" s="65">
        <v>90</v>
      </c>
      <c r="J68" s="9">
        <v>90</v>
      </c>
      <c r="K68" s="62"/>
      <c r="L68" s="177"/>
      <c r="M68" s="182"/>
      <c r="N68" s="80"/>
      <c r="O68" s="183"/>
      <c r="P68" s="186"/>
      <c r="Q68" s="41"/>
      <c r="R68" s="41"/>
      <c r="S68" s="41"/>
      <c r="T68" s="187"/>
      <c r="U68" s="190">
        <v>48</v>
      </c>
      <c r="V68" s="52">
        <v>16</v>
      </c>
      <c r="W68" s="52"/>
      <c r="X68" s="52">
        <v>32</v>
      </c>
      <c r="Y68" s="191"/>
      <c r="Z68" s="205">
        <v>42</v>
      </c>
      <c r="AA68" s="57">
        <v>42</v>
      </c>
      <c r="AB68" s="57"/>
      <c r="AC68" s="57"/>
      <c r="AD68" s="57"/>
      <c r="AE68" s="139"/>
      <c r="AF68" s="14"/>
    </row>
    <row r="69" spans="1:32" ht="12.75">
      <c r="A69" s="430" t="s">
        <v>144</v>
      </c>
      <c r="B69" s="424" t="s">
        <v>176</v>
      </c>
      <c r="C69" s="170"/>
      <c r="D69" s="71">
        <v>8</v>
      </c>
      <c r="E69" s="71"/>
      <c r="F69" s="171"/>
      <c r="G69" s="176">
        <v>100</v>
      </c>
      <c r="H69" s="111">
        <v>20</v>
      </c>
      <c r="I69" s="65">
        <v>80</v>
      </c>
      <c r="J69" s="9">
        <v>80</v>
      </c>
      <c r="K69" s="62"/>
      <c r="L69" s="177"/>
      <c r="M69" s="182"/>
      <c r="N69" s="80"/>
      <c r="O69" s="183"/>
      <c r="P69" s="186"/>
      <c r="Q69" s="41"/>
      <c r="R69" s="41"/>
      <c r="S69" s="41"/>
      <c r="T69" s="187"/>
      <c r="U69" s="190"/>
      <c r="V69" s="52"/>
      <c r="W69" s="52"/>
      <c r="X69" s="52"/>
      <c r="Y69" s="191"/>
      <c r="Z69" s="205">
        <v>80</v>
      </c>
      <c r="AA69" s="57">
        <v>51</v>
      </c>
      <c r="AB69" s="57">
        <v>29</v>
      </c>
      <c r="AC69" s="57"/>
      <c r="AD69" s="57"/>
      <c r="AE69" s="139"/>
      <c r="AF69" s="14"/>
    </row>
    <row r="70" spans="1:32" s="38" customFormat="1" ht="39" customHeight="1">
      <c r="A70" s="430" t="s">
        <v>149</v>
      </c>
      <c r="B70" s="421" t="s">
        <v>75</v>
      </c>
      <c r="C70" s="170"/>
      <c r="D70" s="71"/>
      <c r="E70" s="71"/>
      <c r="F70" s="171"/>
      <c r="G70" s="216">
        <v>100</v>
      </c>
      <c r="H70" s="298">
        <v>20</v>
      </c>
      <c r="I70" s="66">
        <v>80</v>
      </c>
      <c r="J70" s="8"/>
      <c r="K70" s="63"/>
      <c r="L70" s="177"/>
      <c r="M70" s="182"/>
      <c r="N70" s="80"/>
      <c r="O70" s="183"/>
      <c r="P70" s="342"/>
      <c r="Q70" s="290"/>
      <c r="R70" s="290"/>
      <c r="S70" s="290"/>
      <c r="T70" s="187"/>
      <c r="U70" s="224"/>
      <c r="V70" s="54"/>
      <c r="W70" s="54"/>
      <c r="X70" s="54"/>
      <c r="Y70" s="191"/>
      <c r="Z70" s="205">
        <v>80</v>
      </c>
      <c r="AA70" s="57">
        <v>40</v>
      </c>
      <c r="AB70" s="57">
        <v>40</v>
      </c>
      <c r="AC70" s="57"/>
      <c r="AD70" s="57"/>
      <c r="AE70" s="139"/>
      <c r="AF70" s="14"/>
    </row>
    <row r="71" spans="1:32" s="39" customFormat="1" ht="22.5">
      <c r="A71" s="430" t="s">
        <v>150</v>
      </c>
      <c r="B71" s="424" t="s">
        <v>148</v>
      </c>
      <c r="C71" s="170"/>
      <c r="D71" s="71">
        <v>8</v>
      </c>
      <c r="E71" s="71"/>
      <c r="F71" s="171"/>
      <c r="G71" s="176">
        <v>100</v>
      </c>
      <c r="H71" s="111">
        <v>20</v>
      </c>
      <c r="I71" s="65">
        <v>80</v>
      </c>
      <c r="J71" s="9"/>
      <c r="K71" s="62"/>
      <c r="L71" s="177"/>
      <c r="M71" s="182"/>
      <c r="N71" s="80"/>
      <c r="O71" s="183"/>
      <c r="P71" s="186"/>
      <c r="Q71" s="41"/>
      <c r="R71" s="41"/>
      <c r="S71" s="41"/>
      <c r="T71" s="187"/>
      <c r="U71" s="190"/>
      <c r="V71" s="52"/>
      <c r="W71" s="52"/>
      <c r="X71" s="52"/>
      <c r="Y71" s="191"/>
      <c r="Z71" s="205">
        <v>80</v>
      </c>
      <c r="AA71" s="57">
        <v>40</v>
      </c>
      <c r="AB71" s="57">
        <v>40</v>
      </c>
      <c r="AC71" s="57"/>
      <c r="AD71" s="57"/>
      <c r="AE71" s="139"/>
      <c r="AF71" s="14"/>
    </row>
    <row r="72" spans="1:32" ht="51.75" customHeight="1">
      <c r="A72" s="303" t="s">
        <v>108</v>
      </c>
      <c r="B72" s="306" t="s">
        <v>107</v>
      </c>
      <c r="C72" s="212"/>
      <c r="D72" s="71"/>
      <c r="E72" s="71"/>
      <c r="F72" s="171"/>
      <c r="G72" s="216">
        <f>SUM(G73:G73)</f>
        <v>190</v>
      </c>
      <c r="H72" s="8">
        <v>40</v>
      </c>
      <c r="I72" s="66">
        <f>SUM(I73:I73)</f>
        <v>150</v>
      </c>
      <c r="J72" s="8">
        <v>150</v>
      </c>
      <c r="K72" s="63">
        <f>SUM(K73:K73)</f>
        <v>0</v>
      </c>
      <c r="L72" s="217"/>
      <c r="M72" s="182"/>
      <c r="N72" s="80"/>
      <c r="O72" s="183"/>
      <c r="P72" s="186"/>
      <c r="Q72" s="41"/>
      <c r="R72" s="41"/>
      <c r="S72" s="41"/>
      <c r="T72" s="187"/>
      <c r="U72" s="224">
        <v>78</v>
      </c>
      <c r="V72" s="54">
        <v>33</v>
      </c>
      <c r="W72" s="54"/>
      <c r="X72" s="54">
        <v>45</v>
      </c>
      <c r="Y72" s="350"/>
      <c r="Z72" s="225">
        <v>72</v>
      </c>
      <c r="AA72" s="61">
        <v>51</v>
      </c>
      <c r="AB72" s="61">
        <v>21</v>
      </c>
      <c r="AC72" s="57"/>
      <c r="AD72" s="57"/>
      <c r="AE72" s="139"/>
      <c r="AF72" s="14"/>
    </row>
    <row r="73" spans="1:32" ht="23.25" thickBot="1">
      <c r="A73" s="380" t="s">
        <v>151</v>
      </c>
      <c r="B73" s="381" t="s">
        <v>177</v>
      </c>
      <c r="C73" s="213"/>
      <c r="D73" s="145">
        <v>8</v>
      </c>
      <c r="E73" s="214"/>
      <c r="F73" s="215"/>
      <c r="G73" s="178">
        <v>190</v>
      </c>
      <c r="H73" s="35">
        <v>40</v>
      </c>
      <c r="I73" s="146">
        <v>150</v>
      </c>
      <c r="J73" s="35">
        <v>150</v>
      </c>
      <c r="K73" s="147">
        <v>0</v>
      </c>
      <c r="L73" s="218"/>
      <c r="M73" s="219"/>
      <c r="N73" s="155"/>
      <c r="O73" s="220"/>
      <c r="P73" s="221"/>
      <c r="Q73" s="222"/>
      <c r="R73" s="222"/>
      <c r="S73" s="222"/>
      <c r="T73" s="223"/>
      <c r="U73" s="192">
        <v>78</v>
      </c>
      <c r="V73" s="150">
        <v>33</v>
      </c>
      <c r="W73" s="150"/>
      <c r="X73" s="150">
        <v>45</v>
      </c>
      <c r="Y73" s="396"/>
      <c r="Z73" s="226">
        <v>72</v>
      </c>
      <c r="AA73" s="227">
        <v>51</v>
      </c>
      <c r="AB73" s="227">
        <v>21</v>
      </c>
      <c r="AC73" s="140"/>
      <c r="AD73" s="140"/>
      <c r="AE73" s="141"/>
      <c r="AF73" s="14"/>
    </row>
    <row r="74" spans="1:32" ht="12.75">
      <c r="A74" s="398" t="s">
        <v>31</v>
      </c>
      <c r="B74" s="400" t="s">
        <v>16</v>
      </c>
      <c r="C74" s="401" t="s">
        <v>17</v>
      </c>
      <c r="D74" s="402" t="s">
        <v>18</v>
      </c>
      <c r="E74" s="402" t="s">
        <v>19</v>
      </c>
      <c r="F74" s="403" t="s">
        <v>20</v>
      </c>
      <c r="G74" s="401">
        <v>7</v>
      </c>
      <c r="H74" s="402">
        <v>8</v>
      </c>
      <c r="I74" s="404">
        <v>9</v>
      </c>
      <c r="J74" s="405">
        <v>10</v>
      </c>
      <c r="K74" s="406">
        <v>11</v>
      </c>
      <c r="L74" s="407">
        <v>12</v>
      </c>
      <c r="M74" s="390">
        <v>13</v>
      </c>
      <c r="N74" s="391">
        <v>14</v>
      </c>
      <c r="O74" s="392">
        <v>15</v>
      </c>
      <c r="P74" s="393">
        <v>16</v>
      </c>
      <c r="Q74" s="394">
        <v>17</v>
      </c>
      <c r="R74" s="394">
        <v>18</v>
      </c>
      <c r="S74" s="394">
        <v>19</v>
      </c>
      <c r="T74" s="164">
        <v>20</v>
      </c>
      <c r="U74" s="167">
        <v>21</v>
      </c>
      <c r="V74" s="134">
        <v>22</v>
      </c>
      <c r="W74" s="134">
        <v>23</v>
      </c>
      <c r="X74" s="134">
        <v>24</v>
      </c>
      <c r="Y74" s="377">
        <v>25</v>
      </c>
      <c r="Z74" s="256">
        <v>26</v>
      </c>
      <c r="AA74" s="413">
        <v>27</v>
      </c>
      <c r="AB74" s="135">
        <v>29</v>
      </c>
      <c r="AC74" s="413">
        <v>30</v>
      </c>
      <c r="AD74" s="413">
        <v>31</v>
      </c>
      <c r="AE74" s="414">
        <v>32</v>
      </c>
      <c r="AF74" s="14"/>
    </row>
    <row r="75" spans="1:32" ht="26.25" customHeight="1">
      <c r="A75" s="304" t="s">
        <v>109</v>
      </c>
      <c r="B75" s="307" t="s">
        <v>127</v>
      </c>
      <c r="C75" s="228"/>
      <c r="D75" s="295"/>
      <c r="E75" s="295"/>
      <c r="F75" s="315"/>
      <c r="G75" s="331"/>
      <c r="H75" s="299"/>
      <c r="I75" s="89">
        <f>P75+U75+Z75</f>
        <v>1008</v>
      </c>
      <c r="J75" s="23"/>
      <c r="K75" s="64"/>
      <c r="L75" s="235"/>
      <c r="M75" s="194"/>
      <c r="N75" s="101"/>
      <c r="O75" s="195"/>
      <c r="P75" s="344">
        <v>540</v>
      </c>
      <c r="Q75" s="300"/>
      <c r="R75" s="300">
        <v>216</v>
      </c>
      <c r="S75" s="300"/>
      <c r="T75" s="345">
        <v>324</v>
      </c>
      <c r="U75" s="412">
        <v>468</v>
      </c>
      <c r="V75" s="301"/>
      <c r="W75" s="301">
        <v>216</v>
      </c>
      <c r="X75" s="301"/>
      <c r="Y75" s="353">
        <v>252</v>
      </c>
      <c r="Z75" s="206"/>
      <c r="AA75" s="103"/>
      <c r="AB75" s="103"/>
      <c r="AC75" s="302">
        <v>72</v>
      </c>
      <c r="AD75" s="103"/>
      <c r="AE75" s="152"/>
      <c r="AF75" s="14"/>
    </row>
    <row r="76" spans="1:32" ht="38.25" customHeight="1">
      <c r="A76" s="156" t="s">
        <v>111</v>
      </c>
      <c r="B76" s="308" t="s">
        <v>110</v>
      </c>
      <c r="C76" s="228"/>
      <c r="D76" s="72"/>
      <c r="E76" s="72"/>
      <c r="F76" s="229"/>
      <c r="G76" s="234"/>
      <c r="H76" s="26"/>
      <c r="I76" s="89">
        <v>540</v>
      </c>
      <c r="J76" s="23"/>
      <c r="K76" s="64"/>
      <c r="L76" s="235"/>
      <c r="M76" s="238"/>
      <c r="N76" s="87"/>
      <c r="O76" s="239"/>
      <c r="P76" s="346">
        <v>540</v>
      </c>
      <c r="Q76" s="107"/>
      <c r="R76" s="107">
        <v>216</v>
      </c>
      <c r="S76" s="107"/>
      <c r="T76" s="366">
        <v>324</v>
      </c>
      <c r="U76" s="244"/>
      <c r="V76" s="53"/>
      <c r="W76" s="53"/>
      <c r="X76" s="53"/>
      <c r="Y76" s="352"/>
      <c r="Z76" s="262"/>
      <c r="AA76" s="60"/>
      <c r="AB76" s="60"/>
      <c r="AC76" s="57"/>
      <c r="AD76" s="57"/>
      <c r="AE76" s="139"/>
      <c r="AF76" s="14"/>
    </row>
    <row r="77" spans="1:32" ht="30" customHeight="1">
      <c r="A77" s="156" t="s">
        <v>112</v>
      </c>
      <c r="B77" s="308" t="s">
        <v>113</v>
      </c>
      <c r="C77" s="228"/>
      <c r="D77" s="72"/>
      <c r="E77" s="72"/>
      <c r="F77" s="229"/>
      <c r="G77" s="234"/>
      <c r="H77" s="23"/>
      <c r="I77" s="89">
        <v>468</v>
      </c>
      <c r="J77" s="23"/>
      <c r="K77" s="64"/>
      <c r="L77" s="235"/>
      <c r="M77" s="238"/>
      <c r="N77" s="87"/>
      <c r="O77" s="239"/>
      <c r="P77" s="344"/>
      <c r="Q77" s="93"/>
      <c r="R77" s="93"/>
      <c r="S77" s="93"/>
      <c r="T77" s="345"/>
      <c r="U77" s="245">
        <v>468</v>
      </c>
      <c r="V77" s="108"/>
      <c r="W77" s="108">
        <v>216</v>
      </c>
      <c r="X77" s="108"/>
      <c r="Y77" s="354">
        <v>252</v>
      </c>
      <c r="Z77" s="262"/>
      <c r="AA77" s="60"/>
      <c r="AB77" s="60"/>
      <c r="AC77" s="57"/>
      <c r="AD77" s="57"/>
      <c r="AE77" s="139"/>
      <c r="AF77" s="14"/>
    </row>
    <row r="78" spans="1:32" ht="27" customHeight="1">
      <c r="A78" s="157" t="s">
        <v>126</v>
      </c>
      <c r="B78" s="307" t="s">
        <v>182</v>
      </c>
      <c r="C78" s="230"/>
      <c r="D78" s="72"/>
      <c r="E78" s="72"/>
      <c r="F78" s="229"/>
      <c r="G78" s="234"/>
      <c r="H78" s="23"/>
      <c r="I78" s="89">
        <v>72</v>
      </c>
      <c r="J78" s="97"/>
      <c r="K78" s="98"/>
      <c r="L78" s="236"/>
      <c r="M78" s="238"/>
      <c r="N78" s="87"/>
      <c r="O78" s="239"/>
      <c r="P78" s="344"/>
      <c r="Q78" s="93"/>
      <c r="R78" s="93"/>
      <c r="S78" s="93"/>
      <c r="T78" s="345"/>
      <c r="U78" s="244"/>
      <c r="V78" s="53"/>
      <c r="W78" s="53"/>
      <c r="X78" s="53"/>
      <c r="Y78" s="352"/>
      <c r="Z78" s="262"/>
      <c r="AA78" s="60"/>
      <c r="AB78" s="60"/>
      <c r="AC78" s="112">
        <v>72</v>
      </c>
      <c r="AD78" s="57"/>
      <c r="AE78" s="139"/>
      <c r="AF78" s="14"/>
    </row>
    <row r="79" spans="1:32" ht="28.5" customHeight="1">
      <c r="A79" s="156"/>
      <c r="B79" s="307" t="s">
        <v>130</v>
      </c>
      <c r="C79" s="212"/>
      <c r="D79" s="75"/>
      <c r="E79" s="105"/>
      <c r="F79" s="231"/>
      <c r="G79" s="216"/>
      <c r="H79" s="8"/>
      <c r="I79" s="264">
        <f>SUM(M79+P79+U79+Z79)</f>
        <v>5256</v>
      </c>
      <c r="J79" s="8"/>
      <c r="K79" s="63"/>
      <c r="L79" s="217"/>
      <c r="M79" s="240">
        <f>SUM(M8)</f>
        <v>1404</v>
      </c>
      <c r="N79" s="88">
        <f>SUM(N8)</f>
        <v>612</v>
      </c>
      <c r="O79" s="241">
        <f>SUM(O8)</f>
        <v>792</v>
      </c>
      <c r="P79" s="342">
        <f>SUM(P25+P75)</f>
        <v>1404</v>
      </c>
      <c r="Q79" s="265">
        <f>SUM(Q25+Q75)</f>
        <v>360</v>
      </c>
      <c r="R79" s="265">
        <f>SUM(R25+R75)</f>
        <v>216</v>
      </c>
      <c r="S79" s="43">
        <f>SUM(S25+S75)</f>
        <v>504</v>
      </c>
      <c r="T79" s="343">
        <f>SUM(T25+T75)</f>
        <v>324</v>
      </c>
      <c r="U79" s="224">
        <f>SUM(U24+U75)</f>
        <v>1404</v>
      </c>
      <c r="V79" s="54">
        <f>SUM(V24+V75)</f>
        <v>396</v>
      </c>
      <c r="W79" s="54">
        <f>SUM(W24+W75)</f>
        <v>216</v>
      </c>
      <c r="X79" s="54">
        <f>SUM(X24+X75)</f>
        <v>540</v>
      </c>
      <c r="Y79" s="350">
        <f>SUM(Y24+Y77)</f>
        <v>252</v>
      </c>
      <c r="Z79" s="225">
        <f>SUM(Z24+Z75)</f>
        <v>1044</v>
      </c>
      <c r="AA79" s="61">
        <f>SUM(AA24+AA75)</f>
        <v>612</v>
      </c>
      <c r="AB79" s="61">
        <f>SUM(AB24+AB75)</f>
        <v>432</v>
      </c>
      <c r="AC79" s="61">
        <f>SUM(AC24+AC75)</f>
        <v>72</v>
      </c>
      <c r="AD79" s="61"/>
      <c r="AE79" s="159"/>
      <c r="AF79" s="14"/>
    </row>
    <row r="80" spans="1:32" ht="17.25" customHeight="1">
      <c r="A80" s="157" t="s">
        <v>114</v>
      </c>
      <c r="B80" s="307" t="s">
        <v>115</v>
      </c>
      <c r="C80" s="230"/>
      <c r="D80" s="76"/>
      <c r="E80" s="76"/>
      <c r="F80" s="232"/>
      <c r="G80" s="237"/>
      <c r="H80" s="97"/>
      <c r="I80" s="66">
        <f>SUM(M80+P80+U80+Z80)</f>
        <v>288</v>
      </c>
      <c r="J80" s="97"/>
      <c r="K80" s="98"/>
      <c r="L80" s="236"/>
      <c r="M80" s="242">
        <v>72</v>
      </c>
      <c r="N80" s="99"/>
      <c r="O80" s="243"/>
      <c r="P80" s="341">
        <v>72</v>
      </c>
      <c r="Q80" s="41"/>
      <c r="R80" s="41"/>
      <c r="S80" s="41"/>
      <c r="T80" s="166"/>
      <c r="U80" s="168">
        <v>72</v>
      </c>
      <c r="V80" s="94"/>
      <c r="W80" s="94"/>
      <c r="X80" s="94"/>
      <c r="Y80" s="349"/>
      <c r="Z80" s="257">
        <v>72</v>
      </c>
      <c r="AA80" s="103"/>
      <c r="AB80" s="103"/>
      <c r="AC80" s="103"/>
      <c r="AD80" s="103"/>
      <c r="AE80" s="152"/>
      <c r="AF80" s="14"/>
    </row>
    <row r="81" spans="1:32" ht="27" customHeight="1">
      <c r="A81" s="157" t="s">
        <v>129</v>
      </c>
      <c r="B81" s="307" t="s">
        <v>128</v>
      </c>
      <c r="C81" s="230"/>
      <c r="D81" s="75"/>
      <c r="E81" s="105"/>
      <c r="F81" s="231"/>
      <c r="G81" s="237"/>
      <c r="H81" s="97"/>
      <c r="I81" s="66">
        <f>SUM(M81+P81+U81+Z81)</f>
        <v>300</v>
      </c>
      <c r="J81" s="97"/>
      <c r="K81" s="98"/>
      <c r="L81" s="236"/>
      <c r="M81" s="242">
        <v>85</v>
      </c>
      <c r="N81" s="99"/>
      <c r="O81" s="243"/>
      <c r="P81" s="341">
        <v>43</v>
      </c>
      <c r="Q81" s="41"/>
      <c r="R81" s="41"/>
      <c r="S81" s="41"/>
      <c r="T81" s="166"/>
      <c r="U81" s="168">
        <v>15</v>
      </c>
      <c r="V81" s="94"/>
      <c r="W81" s="94"/>
      <c r="X81" s="94"/>
      <c r="Y81" s="349"/>
      <c r="Z81" s="257">
        <v>157</v>
      </c>
      <c r="AA81" s="95"/>
      <c r="AB81" s="95"/>
      <c r="AC81" s="57"/>
      <c r="AD81" s="57"/>
      <c r="AE81" s="139"/>
      <c r="AF81" s="14"/>
    </row>
    <row r="82" spans="1:32" ht="22.5" customHeight="1">
      <c r="A82" s="157" t="s">
        <v>116</v>
      </c>
      <c r="B82" s="307" t="s">
        <v>33</v>
      </c>
      <c r="C82" s="230"/>
      <c r="D82" s="75"/>
      <c r="E82" s="105"/>
      <c r="F82" s="231"/>
      <c r="G82" s="237"/>
      <c r="H82" s="97"/>
      <c r="I82" s="66">
        <f>SUM(AD82+AE82)</f>
        <v>72</v>
      </c>
      <c r="J82" s="97"/>
      <c r="K82" s="98"/>
      <c r="L82" s="236"/>
      <c r="M82" s="194"/>
      <c r="N82" s="101"/>
      <c r="O82" s="195"/>
      <c r="P82" s="197"/>
      <c r="Q82" s="102"/>
      <c r="R82" s="102"/>
      <c r="S82" s="102"/>
      <c r="T82" s="198"/>
      <c r="U82" s="202"/>
      <c r="V82" s="100"/>
      <c r="W82" s="100"/>
      <c r="X82" s="100"/>
      <c r="Y82" s="351"/>
      <c r="Z82" s="263"/>
      <c r="AA82" s="95"/>
      <c r="AB82" s="95"/>
      <c r="AC82" s="57"/>
      <c r="AD82" s="109"/>
      <c r="AE82" s="160">
        <v>72</v>
      </c>
      <c r="AF82" s="14"/>
    </row>
    <row r="83" spans="1:32" ht="12.75">
      <c r="A83" s="157" t="s">
        <v>117</v>
      </c>
      <c r="B83" s="307" t="s">
        <v>180</v>
      </c>
      <c r="C83" s="230"/>
      <c r="D83" s="75"/>
      <c r="E83" s="105"/>
      <c r="F83" s="231"/>
      <c r="G83" s="237"/>
      <c r="H83" s="97"/>
      <c r="I83" s="66">
        <v>144</v>
      </c>
      <c r="J83" s="97"/>
      <c r="K83" s="98"/>
      <c r="L83" s="236"/>
      <c r="M83" s="242"/>
      <c r="N83" s="99"/>
      <c r="O83" s="243"/>
      <c r="P83" s="341"/>
      <c r="Q83" s="41"/>
      <c r="R83" s="41"/>
      <c r="S83" s="41"/>
      <c r="T83" s="166"/>
      <c r="U83" s="168"/>
      <c r="V83" s="94"/>
      <c r="W83" s="94"/>
      <c r="X83" s="94"/>
      <c r="Y83" s="349"/>
      <c r="Z83" s="257"/>
      <c r="AA83" s="95"/>
      <c r="AB83" s="95"/>
      <c r="AC83" s="57"/>
      <c r="AD83" s="109">
        <v>144</v>
      </c>
      <c r="AE83" s="160"/>
      <c r="AF83" s="14"/>
    </row>
    <row r="84" spans="1:32" ht="36" customHeight="1">
      <c r="A84" s="157" t="s">
        <v>118</v>
      </c>
      <c r="B84" s="307" t="s">
        <v>181</v>
      </c>
      <c r="C84" s="230"/>
      <c r="D84" s="75"/>
      <c r="E84" s="105"/>
      <c r="F84" s="231"/>
      <c r="G84" s="237"/>
      <c r="H84" s="97"/>
      <c r="I84" s="66">
        <v>72</v>
      </c>
      <c r="J84" s="97"/>
      <c r="K84" s="98"/>
      <c r="L84" s="236"/>
      <c r="M84" s="242"/>
      <c r="N84" s="99"/>
      <c r="O84" s="243"/>
      <c r="P84" s="341"/>
      <c r="Q84" s="41"/>
      <c r="R84" s="41"/>
      <c r="S84" s="41"/>
      <c r="T84" s="166"/>
      <c r="U84" s="168"/>
      <c r="V84" s="94"/>
      <c r="W84" s="94"/>
      <c r="X84" s="94"/>
      <c r="Y84" s="349"/>
      <c r="Z84" s="257"/>
      <c r="AA84" s="95"/>
      <c r="AB84" s="95"/>
      <c r="AC84" s="57"/>
      <c r="AD84" s="57"/>
      <c r="AE84" s="160">
        <v>72</v>
      </c>
      <c r="AF84" s="14"/>
    </row>
    <row r="85" spans="1:33" ht="36.75" customHeight="1" thickBot="1">
      <c r="A85" s="158" t="s">
        <v>119</v>
      </c>
      <c r="B85" s="309" t="s">
        <v>28</v>
      </c>
      <c r="C85" s="213"/>
      <c r="D85" s="248"/>
      <c r="E85" s="249"/>
      <c r="F85" s="250"/>
      <c r="G85" s="233"/>
      <c r="H85" s="154"/>
      <c r="I85" s="161">
        <f>SUM(M85+P85+U85+Z85)</f>
        <v>236</v>
      </c>
      <c r="J85" s="368"/>
      <c r="K85" s="162"/>
      <c r="L85" s="408"/>
      <c r="M85" s="184">
        <v>78</v>
      </c>
      <c r="N85" s="148">
        <v>34</v>
      </c>
      <c r="O85" s="185">
        <v>44</v>
      </c>
      <c r="P85" s="355">
        <v>48</v>
      </c>
      <c r="Q85" s="149">
        <v>20</v>
      </c>
      <c r="R85" s="149"/>
      <c r="S85" s="149">
        <v>28</v>
      </c>
      <c r="T85" s="188"/>
      <c r="U85" s="192">
        <v>52</v>
      </c>
      <c r="V85" s="150">
        <v>22</v>
      </c>
      <c r="W85" s="150"/>
      <c r="X85" s="150">
        <v>30</v>
      </c>
      <c r="Y85" s="193"/>
      <c r="Z85" s="211">
        <v>58</v>
      </c>
      <c r="AA85" s="140">
        <v>34</v>
      </c>
      <c r="AB85" s="140">
        <v>24</v>
      </c>
      <c r="AC85" s="140"/>
      <c r="AD85" s="140"/>
      <c r="AE85" s="141"/>
      <c r="AF85" s="14"/>
      <c r="AG85" s="7"/>
    </row>
    <row r="86" spans="1:32" ht="13.5" thickBot="1">
      <c r="A86" s="27"/>
      <c r="B86" s="32" t="s">
        <v>27</v>
      </c>
      <c r="C86" s="399"/>
      <c r="D86" s="27"/>
      <c r="E86" s="27"/>
      <c r="F86" s="27"/>
      <c r="G86" s="27"/>
      <c r="H86" s="24"/>
      <c r="I86" s="110">
        <f>SUM(M86+P86+U86+Z86)</f>
        <v>6080</v>
      </c>
      <c r="J86" s="266"/>
      <c r="K86" s="375"/>
      <c r="L86" s="267"/>
      <c r="M86" s="86">
        <f>SUM(M79:M85)</f>
        <v>1639</v>
      </c>
      <c r="N86" s="86">
        <f>SUM(N85+N8)</f>
        <v>646</v>
      </c>
      <c r="O86" s="86">
        <f>SUM(O85+O8)</f>
        <v>836</v>
      </c>
      <c r="P86" s="409">
        <f>SUM(P79:P85)</f>
        <v>1567</v>
      </c>
      <c r="Q86" s="410">
        <f>SUM(Q85+Q79)</f>
        <v>380</v>
      </c>
      <c r="R86" s="410">
        <v>216</v>
      </c>
      <c r="S86" s="410">
        <f>SUM(S85+S79)</f>
        <v>532</v>
      </c>
      <c r="T86" s="411">
        <v>324</v>
      </c>
      <c r="U86" s="362">
        <f>SUM(U79:U85)</f>
        <v>1543</v>
      </c>
      <c r="V86" s="51">
        <f>SUM(V85+V79)</f>
        <v>418</v>
      </c>
      <c r="W86" s="51">
        <v>216</v>
      </c>
      <c r="X86" s="51">
        <f>SUM(X85+X79)</f>
        <v>570</v>
      </c>
      <c r="Y86" s="51">
        <v>252</v>
      </c>
      <c r="Z86" s="56">
        <f>SUM(Z79:Z85)</f>
        <v>1331</v>
      </c>
      <c r="AA86" s="56">
        <f>SUM(AA85+AA79)</f>
        <v>646</v>
      </c>
      <c r="AB86" s="56">
        <f>SUM(AB85+AB79)</f>
        <v>456</v>
      </c>
      <c r="AC86" s="56">
        <v>72</v>
      </c>
      <c r="AD86" s="56">
        <v>144</v>
      </c>
      <c r="AE86" s="56">
        <v>72</v>
      </c>
      <c r="AF86" s="14"/>
    </row>
    <row r="87" spans="1:32" ht="12.75">
      <c r="A87" s="268"/>
      <c r="B87" s="246"/>
      <c r="C87" s="925" t="s">
        <v>27</v>
      </c>
      <c r="D87" s="926"/>
      <c r="E87" s="919" t="s">
        <v>120</v>
      </c>
      <c r="F87" s="920"/>
      <c r="G87" s="920"/>
      <c r="H87" s="921"/>
      <c r="I87" s="142"/>
      <c r="J87" s="151"/>
      <c r="K87" s="142"/>
      <c r="L87" s="373"/>
      <c r="M87" s="180">
        <v>15</v>
      </c>
      <c r="N87" s="143">
        <v>13</v>
      </c>
      <c r="O87" s="181">
        <v>13</v>
      </c>
      <c r="P87" s="339">
        <v>15</v>
      </c>
      <c r="Q87" s="41">
        <v>13</v>
      </c>
      <c r="R87" s="41"/>
      <c r="S87" s="41">
        <v>14</v>
      </c>
      <c r="T87" s="187"/>
      <c r="U87" s="363">
        <v>16</v>
      </c>
      <c r="V87" s="144">
        <v>14</v>
      </c>
      <c r="W87" s="144"/>
      <c r="X87" s="144">
        <v>15</v>
      </c>
      <c r="Y87" s="189"/>
      <c r="Z87" s="204">
        <v>19</v>
      </c>
      <c r="AA87" s="136">
        <v>16</v>
      </c>
      <c r="AB87" s="136">
        <v>10</v>
      </c>
      <c r="AC87" s="136"/>
      <c r="AD87" s="136"/>
      <c r="AE87" s="137"/>
      <c r="AF87" s="14"/>
    </row>
    <row r="88" spans="1:32" ht="12.75">
      <c r="A88" s="29"/>
      <c r="B88" s="246"/>
      <c r="C88" s="927"/>
      <c r="D88" s="928"/>
      <c r="E88" s="922" t="s">
        <v>121</v>
      </c>
      <c r="F88" s="923"/>
      <c r="G88" s="923"/>
      <c r="H88" s="924"/>
      <c r="I88" s="9"/>
      <c r="J88" s="12"/>
      <c r="K88" s="9"/>
      <c r="L88" s="372"/>
      <c r="M88" s="182"/>
      <c r="N88" s="80"/>
      <c r="O88" s="183"/>
      <c r="P88" s="340"/>
      <c r="Q88" s="41"/>
      <c r="R88" s="41"/>
      <c r="S88" s="41"/>
      <c r="T88" s="187"/>
      <c r="U88" s="357">
        <v>2</v>
      </c>
      <c r="V88" s="52"/>
      <c r="W88" s="52"/>
      <c r="X88" s="52"/>
      <c r="Y88" s="191"/>
      <c r="Z88" s="205">
        <v>2</v>
      </c>
      <c r="AA88" s="57"/>
      <c r="AB88" s="57"/>
      <c r="AC88" s="57"/>
      <c r="AD88" s="57"/>
      <c r="AE88" s="139"/>
      <c r="AF88" s="14"/>
    </row>
    <row r="89" spans="1:32" ht="12.75">
      <c r="A89" s="29"/>
      <c r="B89" s="5"/>
      <c r="C89" s="927"/>
      <c r="D89" s="928"/>
      <c r="E89" s="922" t="s">
        <v>122</v>
      </c>
      <c r="F89" s="923"/>
      <c r="G89" s="923"/>
      <c r="H89" s="924"/>
      <c r="I89" s="9"/>
      <c r="J89" s="12"/>
      <c r="K89" s="9"/>
      <c r="L89" s="372"/>
      <c r="M89" s="182">
        <v>6</v>
      </c>
      <c r="N89" s="80"/>
      <c r="O89" s="183"/>
      <c r="P89" s="340">
        <v>5</v>
      </c>
      <c r="Q89" s="41"/>
      <c r="R89" s="41"/>
      <c r="S89" s="41"/>
      <c r="T89" s="187"/>
      <c r="U89" s="357">
        <v>2</v>
      </c>
      <c r="V89" s="52"/>
      <c r="W89" s="52"/>
      <c r="X89" s="52"/>
      <c r="Y89" s="191"/>
      <c r="Z89" s="205">
        <v>3</v>
      </c>
      <c r="AA89" s="57"/>
      <c r="AB89" s="57"/>
      <c r="AC89" s="57"/>
      <c r="AD89" s="57"/>
      <c r="AE89" s="139"/>
      <c r="AF89" s="14"/>
    </row>
    <row r="90" spans="1:32" ht="12.75">
      <c r="A90" s="29"/>
      <c r="B90" s="5"/>
      <c r="C90" s="927"/>
      <c r="D90" s="928"/>
      <c r="E90" s="922" t="s">
        <v>123</v>
      </c>
      <c r="F90" s="923"/>
      <c r="G90" s="923"/>
      <c r="H90" s="924"/>
      <c r="I90" s="9"/>
      <c r="J90" s="12"/>
      <c r="K90" s="9"/>
      <c r="L90" s="372"/>
      <c r="M90" s="182">
        <v>6</v>
      </c>
      <c r="N90" s="80"/>
      <c r="O90" s="183"/>
      <c r="P90" s="340">
        <v>11</v>
      </c>
      <c r="Q90" s="41"/>
      <c r="R90" s="41"/>
      <c r="S90" s="41"/>
      <c r="T90" s="187"/>
      <c r="U90" s="357">
        <v>7</v>
      </c>
      <c r="V90" s="52"/>
      <c r="W90" s="52"/>
      <c r="X90" s="52"/>
      <c r="Y90" s="191"/>
      <c r="Z90" s="205">
        <v>10</v>
      </c>
      <c r="AA90" s="57"/>
      <c r="AB90" s="57"/>
      <c r="AC90" s="57"/>
      <c r="AD90" s="57"/>
      <c r="AE90" s="139"/>
      <c r="AF90" s="14"/>
    </row>
    <row r="91" spans="1:32" ht="13.5" thickBot="1">
      <c r="A91" s="29"/>
      <c r="B91" s="5"/>
      <c r="C91" s="929"/>
      <c r="D91" s="930"/>
      <c r="E91" s="916" t="s">
        <v>124</v>
      </c>
      <c r="F91" s="917"/>
      <c r="G91" s="917"/>
      <c r="H91" s="918"/>
      <c r="I91" s="35"/>
      <c r="J91" s="247"/>
      <c r="K91" s="9"/>
      <c r="L91" s="374"/>
      <c r="M91" s="184">
        <v>8</v>
      </c>
      <c r="N91" s="148"/>
      <c r="O91" s="185"/>
      <c r="P91" s="338">
        <v>2</v>
      </c>
      <c r="Q91" s="149"/>
      <c r="R91" s="149"/>
      <c r="S91" s="149"/>
      <c r="T91" s="188"/>
      <c r="U91" s="361"/>
      <c r="V91" s="150"/>
      <c r="W91" s="150"/>
      <c r="X91" s="150"/>
      <c r="Y91" s="193"/>
      <c r="Z91" s="211"/>
      <c r="AA91" s="140"/>
      <c r="AB91" s="140"/>
      <c r="AC91" s="140"/>
      <c r="AD91" s="140"/>
      <c r="AE91" s="141"/>
      <c r="AF91" s="14"/>
    </row>
    <row r="92" spans="1:32" ht="12.75">
      <c r="A92" s="29"/>
      <c r="B92" s="5"/>
      <c r="C92" s="29"/>
      <c r="D92" s="29"/>
      <c r="E92" s="30"/>
      <c r="F92" s="30"/>
      <c r="G92" s="30"/>
      <c r="H92" s="30"/>
      <c r="I92" s="30"/>
      <c r="J92" s="30"/>
      <c r="K92" s="30"/>
      <c r="L92" s="30"/>
      <c r="M92" s="29"/>
      <c r="N92" s="29"/>
      <c r="O92" s="29"/>
      <c r="P92" s="21"/>
      <c r="Q92" s="29"/>
      <c r="R92" s="29"/>
      <c r="S92" s="29"/>
      <c r="T92" s="21"/>
      <c r="U92" s="21"/>
      <c r="V92" s="21"/>
      <c r="W92" s="21"/>
      <c r="X92" s="29"/>
      <c r="Y92" s="29"/>
      <c r="Z92" s="29"/>
      <c r="AA92" s="29"/>
      <c r="AB92" s="29"/>
      <c r="AC92" s="31"/>
      <c r="AD92" s="31"/>
      <c r="AE92" s="31"/>
      <c r="AF92" s="14"/>
    </row>
    <row r="93" spans="1:32" ht="12.75">
      <c r="A93" s="6"/>
      <c r="B93" s="895" t="s">
        <v>186</v>
      </c>
      <c r="C93" s="895"/>
      <c r="D93" s="895"/>
      <c r="E93" s="895"/>
      <c r="F93" s="895"/>
      <c r="G93" s="14"/>
      <c r="H93" s="14"/>
      <c r="I93" s="14"/>
      <c r="J93" s="15"/>
      <c r="K93" s="15"/>
      <c r="L93" s="15"/>
      <c r="M93" s="10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4"/>
      <c r="AD93" s="14"/>
      <c r="AE93" s="14"/>
      <c r="AF93" s="14"/>
    </row>
    <row r="94" spans="1:32" ht="17.25" customHeight="1">
      <c r="A94" s="6"/>
      <c r="B94" s="895"/>
      <c r="C94" s="895"/>
      <c r="D94" s="895"/>
      <c r="E94" s="895"/>
      <c r="F94" s="895"/>
      <c r="G94" s="902"/>
      <c r="H94" s="902"/>
      <c r="I94" s="902"/>
      <c r="J94" s="902"/>
      <c r="K94" s="902"/>
      <c r="L94" s="902"/>
      <c r="M94" s="10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4"/>
      <c r="AD94" s="14"/>
      <c r="AE94" s="14"/>
      <c r="AF94" s="14"/>
    </row>
    <row r="95" spans="1:32" ht="14.25" customHeight="1">
      <c r="A95" s="6"/>
      <c r="B95" s="37"/>
      <c r="C95" s="37"/>
      <c r="D95" s="37"/>
      <c r="E95" s="37"/>
      <c r="F95" s="37"/>
      <c r="G95" s="36"/>
      <c r="H95" s="36"/>
      <c r="I95" s="36"/>
      <c r="J95" s="36"/>
      <c r="K95" s="36"/>
      <c r="L95" s="36"/>
      <c r="M95" s="10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4"/>
      <c r="AD95" s="14"/>
      <c r="AE95" s="14"/>
      <c r="AF95" s="14"/>
    </row>
    <row r="96" spans="1:32" ht="14.25" customHeight="1">
      <c r="A96" s="13"/>
      <c r="B96" s="895" t="s">
        <v>187</v>
      </c>
      <c r="C96" s="895"/>
      <c r="D96" s="895"/>
      <c r="E96" s="895"/>
      <c r="F96" s="895"/>
      <c r="G96" s="14"/>
      <c r="H96" s="14"/>
      <c r="I96" s="14"/>
      <c r="J96" s="15"/>
      <c r="K96" s="15"/>
      <c r="L96" s="15"/>
      <c r="M96" s="10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4"/>
      <c r="AD96" s="14"/>
      <c r="AE96" s="14"/>
      <c r="AF96" s="14"/>
    </row>
    <row r="97" spans="1:32" ht="12.75" customHeight="1">
      <c r="A97" s="13"/>
      <c r="B97" s="895"/>
      <c r="C97" s="895"/>
      <c r="D97" s="895"/>
      <c r="E97" s="895"/>
      <c r="F97" s="895"/>
      <c r="G97" s="902"/>
      <c r="H97" s="902"/>
      <c r="I97" s="902"/>
      <c r="J97" s="902"/>
      <c r="K97" s="902"/>
      <c r="L97" s="902"/>
      <c r="M97" s="10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4"/>
      <c r="AD97" s="14"/>
      <c r="AE97" s="14"/>
      <c r="AF97" s="14"/>
    </row>
    <row r="98" spans="1:28" ht="12.75">
      <c r="A98" s="6"/>
      <c r="J98" s="10"/>
      <c r="K98" s="10"/>
      <c r="L98" s="10"/>
      <c r="M98" s="10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3:28" ht="12.75">
      <c r="C99" s="4"/>
      <c r="D99" s="4"/>
      <c r="E99" s="4"/>
      <c r="F99" s="4"/>
      <c r="G99" s="4"/>
      <c r="H99" s="3"/>
      <c r="I99" s="3"/>
      <c r="J99" s="3"/>
      <c r="K99" s="11"/>
      <c r="L99" s="11"/>
      <c r="M99" s="11"/>
      <c r="N99" s="3"/>
      <c r="O99" s="3"/>
      <c r="P99" s="3"/>
      <c r="Q99" s="4"/>
      <c r="R99" s="4"/>
      <c r="S99" s="4"/>
      <c r="T99" s="3"/>
      <c r="U99" s="3"/>
      <c r="V99" s="3"/>
      <c r="W99" s="3"/>
      <c r="X99" s="3"/>
      <c r="Y99" s="3"/>
      <c r="Z99" s="3"/>
      <c r="AA99" s="3"/>
      <c r="AB99" s="3"/>
    </row>
    <row r="100" spans="3:28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</sheetData>
  <sheetProtection/>
  <mergeCells count="33">
    <mergeCell ref="C2:F2"/>
    <mergeCell ref="L3:L6"/>
    <mergeCell ref="E90:H90"/>
    <mergeCell ref="D1:AE1"/>
    <mergeCell ref="I2:L2"/>
    <mergeCell ref="K3:K6"/>
    <mergeCell ref="G2:G6"/>
    <mergeCell ref="H2:H6"/>
    <mergeCell ref="Z4:Z6"/>
    <mergeCell ref="Z3:AE3"/>
    <mergeCell ref="M2:AE2"/>
    <mergeCell ref="X4:Y4"/>
    <mergeCell ref="AB5:AE5"/>
    <mergeCell ref="U3:X3"/>
    <mergeCell ref="P3:T3"/>
    <mergeCell ref="S4:T4"/>
    <mergeCell ref="B93:F94"/>
    <mergeCell ref="G94:L94"/>
    <mergeCell ref="E91:H91"/>
    <mergeCell ref="E87:H87"/>
    <mergeCell ref="E88:H88"/>
    <mergeCell ref="C87:D91"/>
    <mergeCell ref="E89:H89"/>
    <mergeCell ref="B96:F97"/>
    <mergeCell ref="M4:M6"/>
    <mergeCell ref="P4:P6"/>
    <mergeCell ref="AB4:AE4"/>
    <mergeCell ref="G97:L97"/>
    <mergeCell ref="J3:J6"/>
    <mergeCell ref="M3:O3"/>
    <mergeCell ref="U4:U6"/>
    <mergeCell ref="Q5:R5"/>
    <mergeCell ref="Q4:R4"/>
  </mergeCells>
  <printOptions horizontalCentered="1"/>
  <pageMargins left="0.984251968503937" right="0.5905511811023623" top="0.4330708661417323" bottom="0.15748031496062992" header="0" footer="0"/>
  <pageSetup horizontalDpi="600" verticalDpi="600" orientation="landscape" paperSize="9" scale="63" r:id="rId1"/>
  <rowBreaks count="2" manualBreakCount="2">
    <brk id="44" max="31" man="1"/>
    <brk id="73" max="31" man="1"/>
  </rowBreaks>
  <colBreaks count="1" manualBreakCount="1">
    <brk id="31" max="10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9"/>
  <sheetViews>
    <sheetView view="pageBreakPreview" zoomScaleSheetLayoutView="100" zoomScalePageLayoutView="0" workbookViewId="0" topLeftCell="A31">
      <selection activeCell="A31" sqref="A1:IV16384"/>
    </sheetView>
  </sheetViews>
  <sheetFormatPr defaultColWidth="9.125" defaultRowHeight="12.75"/>
  <cols>
    <col min="1" max="1" width="5.375" style="441" customWidth="1"/>
    <col min="2" max="2" width="9.375" style="441" customWidth="1"/>
    <col min="3" max="3" width="38.50390625" style="441" customWidth="1"/>
    <col min="4" max="5" width="3.50390625" style="441" customWidth="1"/>
    <col min="6" max="12" width="4.625" style="441" customWidth="1"/>
    <col min="13" max="20" width="3.50390625" style="712" customWidth="1"/>
    <col min="21" max="21" width="6.00390625" style="712" customWidth="1"/>
    <col min="22" max="26" width="3.50390625" style="712" customWidth="1"/>
    <col min="27" max="27" width="4.125" style="712" customWidth="1"/>
    <col min="28" max="28" width="13.00390625" style="618" customWidth="1"/>
    <col min="29" max="16384" width="9.125" style="441" customWidth="1"/>
  </cols>
  <sheetData>
    <row r="1" spans="1:27" ht="13.5" thickBot="1">
      <c r="A1" s="450"/>
      <c r="B1" s="597"/>
      <c r="C1" s="990" t="s">
        <v>225</v>
      </c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  <c r="R1" s="990"/>
      <c r="S1" s="990"/>
      <c r="T1" s="990"/>
      <c r="U1" s="990"/>
      <c r="V1" s="990"/>
      <c r="W1" s="990"/>
      <c r="X1" s="990"/>
      <c r="Y1" s="719"/>
      <c r="Z1" s="719"/>
      <c r="AA1" s="720"/>
    </row>
    <row r="2" spans="1:28" ht="24.75" customHeight="1" thickBot="1">
      <c r="A2" s="450"/>
      <c r="B2" s="1032" t="s">
        <v>1</v>
      </c>
      <c r="C2" s="991" t="s">
        <v>195</v>
      </c>
      <c r="D2" s="999" t="s">
        <v>185</v>
      </c>
      <c r="E2" s="999"/>
      <c r="F2" s="998" t="s">
        <v>197</v>
      </c>
      <c r="G2" s="1034" t="s">
        <v>198</v>
      </c>
      <c r="H2" s="984" t="s">
        <v>438</v>
      </c>
      <c r="I2" s="985"/>
      <c r="J2" s="985"/>
      <c r="K2" s="985"/>
      <c r="L2" s="986"/>
      <c r="M2" s="994" t="s">
        <v>207</v>
      </c>
      <c r="N2" s="995"/>
      <c r="O2" s="996"/>
      <c r="P2" s="996"/>
      <c r="Q2" s="996"/>
      <c r="R2" s="996"/>
      <c r="S2" s="996"/>
      <c r="T2" s="996"/>
      <c r="U2" s="996"/>
      <c r="V2" s="996"/>
      <c r="W2" s="996"/>
      <c r="X2" s="996"/>
      <c r="Y2" s="996"/>
      <c r="Z2" s="996"/>
      <c r="AA2" s="997"/>
      <c r="AB2" s="1000" t="s">
        <v>439</v>
      </c>
    </row>
    <row r="3" spans="1:28" ht="23.25" customHeight="1">
      <c r="A3" s="450"/>
      <c r="B3" s="1033"/>
      <c r="C3" s="992"/>
      <c r="D3" s="993" t="s">
        <v>196</v>
      </c>
      <c r="E3" s="987" t="s">
        <v>227</v>
      </c>
      <c r="F3" s="987"/>
      <c r="G3" s="1035"/>
      <c r="H3" s="1010" t="s">
        <v>199</v>
      </c>
      <c r="I3" s="987" t="s">
        <v>200</v>
      </c>
      <c r="J3" s="976" t="s">
        <v>201</v>
      </c>
      <c r="K3" s="976"/>
      <c r="L3" s="977"/>
      <c r="M3" s="978" t="s">
        <v>7</v>
      </c>
      <c r="N3" s="979"/>
      <c r="O3" s="979"/>
      <c r="P3" s="989"/>
      <c r="Q3" s="978" t="s">
        <v>8</v>
      </c>
      <c r="R3" s="979"/>
      <c r="S3" s="979"/>
      <c r="T3" s="979"/>
      <c r="U3" s="980"/>
      <c r="V3" s="1004" t="s">
        <v>9</v>
      </c>
      <c r="W3" s="979"/>
      <c r="X3" s="1005"/>
      <c r="Y3" s="1005"/>
      <c r="Z3" s="1005"/>
      <c r="AA3" s="1006"/>
      <c r="AB3" s="1001"/>
    </row>
    <row r="4" spans="1:28" ht="10.5" customHeight="1">
      <c r="A4" s="450"/>
      <c r="B4" s="1033"/>
      <c r="C4" s="992"/>
      <c r="D4" s="993"/>
      <c r="E4" s="987"/>
      <c r="F4" s="987"/>
      <c r="G4" s="1035"/>
      <c r="H4" s="1010"/>
      <c r="I4" s="987"/>
      <c r="J4" s="987" t="s">
        <v>202</v>
      </c>
      <c r="K4" s="976" t="s">
        <v>203</v>
      </c>
      <c r="L4" s="977"/>
      <c r="M4" s="982">
        <v>1</v>
      </c>
      <c r="N4" s="967"/>
      <c r="O4" s="967">
        <v>2</v>
      </c>
      <c r="P4" s="988"/>
      <c r="Q4" s="982">
        <v>3</v>
      </c>
      <c r="R4" s="967"/>
      <c r="S4" s="967">
        <v>4</v>
      </c>
      <c r="T4" s="967"/>
      <c r="U4" s="981"/>
      <c r="V4" s="1009">
        <v>5</v>
      </c>
      <c r="W4" s="967"/>
      <c r="X4" s="967"/>
      <c r="Y4" s="967">
        <v>6</v>
      </c>
      <c r="Z4" s="967"/>
      <c r="AA4" s="968"/>
      <c r="AB4" s="1001"/>
    </row>
    <row r="5" spans="1:28" ht="9" customHeight="1">
      <c r="A5" s="450"/>
      <c r="B5" s="1033"/>
      <c r="C5" s="992"/>
      <c r="D5" s="993"/>
      <c r="E5" s="987"/>
      <c r="F5" s="987"/>
      <c r="G5" s="1035"/>
      <c r="H5" s="1010"/>
      <c r="I5" s="987"/>
      <c r="J5" s="987"/>
      <c r="K5" s="987" t="s">
        <v>204</v>
      </c>
      <c r="L5" s="969" t="s">
        <v>205</v>
      </c>
      <c r="M5" s="982" t="s">
        <v>206</v>
      </c>
      <c r="N5" s="967"/>
      <c r="O5" s="967" t="s">
        <v>206</v>
      </c>
      <c r="P5" s="988"/>
      <c r="Q5" s="982" t="s">
        <v>206</v>
      </c>
      <c r="R5" s="967"/>
      <c r="S5" s="967" t="s">
        <v>206</v>
      </c>
      <c r="T5" s="967"/>
      <c r="U5" s="981"/>
      <c r="V5" s="1009" t="s">
        <v>206</v>
      </c>
      <c r="W5" s="967"/>
      <c r="X5" s="967"/>
      <c r="Y5" s="967" t="s">
        <v>206</v>
      </c>
      <c r="Z5" s="967"/>
      <c r="AA5" s="968"/>
      <c r="AB5" s="1001"/>
    </row>
    <row r="6" spans="1:28" ht="116.25" customHeight="1">
      <c r="A6" s="450"/>
      <c r="B6" s="1033"/>
      <c r="C6" s="992"/>
      <c r="D6" s="993"/>
      <c r="E6" s="987"/>
      <c r="F6" s="987"/>
      <c r="G6" s="1035"/>
      <c r="H6" s="1010"/>
      <c r="I6" s="987"/>
      <c r="J6" s="987"/>
      <c r="K6" s="987"/>
      <c r="L6" s="969"/>
      <c r="M6" s="670" t="s">
        <v>226</v>
      </c>
      <c r="N6" s="671" t="s">
        <v>200</v>
      </c>
      <c r="O6" s="671" t="s">
        <v>289</v>
      </c>
      <c r="P6" s="672" t="s">
        <v>200</v>
      </c>
      <c r="Q6" s="670" t="s">
        <v>457</v>
      </c>
      <c r="R6" s="671" t="s">
        <v>200</v>
      </c>
      <c r="S6" s="671" t="s">
        <v>455</v>
      </c>
      <c r="T6" s="671" t="s">
        <v>200</v>
      </c>
      <c r="U6" s="721" t="s">
        <v>440</v>
      </c>
      <c r="V6" s="722" t="s">
        <v>458</v>
      </c>
      <c r="W6" s="671" t="s">
        <v>200</v>
      </c>
      <c r="X6" s="723" t="s">
        <v>441</v>
      </c>
      <c r="Y6" s="671" t="s">
        <v>290</v>
      </c>
      <c r="Z6" s="671" t="s">
        <v>200</v>
      </c>
      <c r="AA6" s="721" t="s">
        <v>441</v>
      </c>
      <c r="AB6" s="1002"/>
    </row>
    <row r="7" spans="1:28" ht="13.5" thickBot="1">
      <c r="A7" s="450"/>
      <c r="B7" s="604">
        <v>1</v>
      </c>
      <c r="C7" s="605">
        <v>2</v>
      </c>
      <c r="D7" s="596">
        <v>3</v>
      </c>
      <c r="E7" s="605">
        <v>4</v>
      </c>
      <c r="F7" s="596">
        <v>5</v>
      </c>
      <c r="G7" s="606">
        <v>6</v>
      </c>
      <c r="H7" s="604">
        <v>7</v>
      </c>
      <c r="I7" s="605">
        <v>8</v>
      </c>
      <c r="J7" s="596">
        <v>9</v>
      </c>
      <c r="K7" s="605">
        <v>10</v>
      </c>
      <c r="L7" s="607">
        <v>11</v>
      </c>
      <c r="M7" s="673">
        <v>12</v>
      </c>
      <c r="N7" s="674">
        <v>13</v>
      </c>
      <c r="O7" s="675">
        <v>14</v>
      </c>
      <c r="P7" s="676">
        <v>15</v>
      </c>
      <c r="Q7" s="673">
        <v>16</v>
      </c>
      <c r="R7" s="674">
        <v>17</v>
      </c>
      <c r="S7" s="675">
        <v>18</v>
      </c>
      <c r="T7" s="674">
        <v>19</v>
      </c>
      <c r="U7" s="724">
        <v>20</v>
      </c>
      <c r="V7" s="725">
        <v>21</v>
      </c>
      <c r="W7" s="675">
        <v>22</v>
      </c>
      <c r="X7" s="674">
        <v>23</v>
      </c>
      <c r="Y7" s="675">
        <v>24</v>
      </c>
      <c r="Z7" s="674">
        <v>25</v>
      </c>
      <c r="AA7" s="724">
        <v>26</v>
      </c>
      <c r="AB7" s="1003"/>
    </row>
    <row r="8" spans="1:28" s="566" customFormat="1" ht="24.75" customHeight="1">
      <c r="A8" s="580"/>
      <c r="B8" s="608" t="s">
        <v>272</v>
      </c>
      <c r="C8" s="609" t="s">
        <v>442</v>
      </c>
      <c r="D8" s="610">
        <f>D9+D17+D22+D25</f>
        <v>3</v>
      </c>
      <c r="E8" s="610">
        <f>E9+E17+E22+E25+E19</f>
        <v>10</v>
      </c>
      <c r="F8" s="611">
        <v>0</v>
      </c>
      <c r="G8" s="613">
        <v>0</v>
      </c>
      <c r="H8" s="614">
        <f>H9+H17+H25+H19+H22+H27</f>
        <v>3078</v>
      </c>
      <c r="I8" s="610">
        <f>I9+I17+I25+I19+I22+I27</f>
        <v>1026</v>
      </c>
      <c r="J8" s="610">
        <f>J9+J17+J25+J19+J22</f>
        <v>2052</v>
      </c>
      <c r="K8" s="610">
        <f>K9+K17+K25+K19+K22</f>
        <v>1416</v>
      </c>
      <c r="L8" s="612">
        <f>L9+L17+L25+L19+L22</f>
        <v>636</v>
      </c>
      <c r="M8" s="677">
        <f>M9+M17+M25+M19+M22</f>
        <v>576</v>
      </c>
      <c r="N8" s="678">
        <f>N9+N17+N25+N19+N22</f>
        <v>288</v>
      </c>
      <c r="O8" s="678">
        <f aca="true" t="shared" si="0" ref="O8:AA8">O9+O17+O25+O19+O22</f>
        <v>698</v>
      </c>
      <c r="P8" s="679">
        <f t="shared" si="0"/>
        <v>352</v>
      </c>
      <c r="Q8" s="726">
        <f t="shared" si="0"/>
        <v>434</v>
      </c>
      <c r="R8" s="678">
        <f t="shared" si="0"/>
        <v>218</v>
      </c>
      <c r="S8" s="678">
        <f t="shared" si="0"/>
        <v>232</v>
      </c>
      <c r="T8" s="678">
        <f>T9+T17+T25+T19+T22</f>
        <v>132</v>
      </c>
      <c r="U8" s="727">
        <f aca="true" t="shared" si="1" ref="U8:Z8">U9+U17+U25+U19+U22</f>
        <v>0</v>
      </c>
      <c r="V8" s="677">
        <f t="shared" si="1"/>
        <v>112</v>
      </c>
      <c r="W8" s="678">
        <f t="shared" si="1"/>
        <v>36</v>
      </c>
      <c r="X8" s="678">
        <f t="shared" si="1"/>
        <v>0</v>
      </c>
      <c r="Y8" s="678">
        <f t="shared" si="1"/>
        <v>0</v>
      </c>
      <c r="Z8" s="678">
        <f t="shared" si="1"/>
        <v>0</v>
      </c>
      <c r="AA8" s="679">
        <f t="shared" si="0"/>
        <v>0</v>
      </c>
      <c r="AB8" s="619"/>
    </row>
    <row r="9" spans="1:28" s="566" customFormat="1" ht="12" customHeight="1">
      <c r="A9" s="581"/>
      <c r="B9" s="563" t="s">
        <v>273</v>
      </c>
      <c r="C9" s="569" t="s">
        <v>443</v>
      </c>
      <c r="D9" s="559">
        <v>1</v>
      </c>
      <c r="E9" s="559">
        <v>6</v>
      </c>
      <c r="F9" s="559">
        <f>SUM(F10:F16)</f>
        <v>0</v>
      </c>
      <c r="G9" s="583">
        <f>SUM(G10:G16)</f>
        <v>0</v>
      </c>
      <c r="H9" s="563">
        <f>SUM(H10:H16)</f>
        <v>1402</v>
      </c>
      <c r="I9" s="559">
        <f aca="true" t="shared" si="2" ref="I9:Z9">SUM(I10:I16)</f>
        <v>460</v>
      </c>
      <c r="J9" s="559">
        <f>SUM(J10:J16)</f>
        <v>942</v>
      </c>
      <c r="K9" s="559">
        <f t="shared" si="2"/>
        <v>570</v>
      </c>
      <c r="L9" s="564">
        <f t="shared" si="2"/>
        <v>372</v>
      </c>
      <c r="M9" s="680">
        <f t="shared" si="2"/>
        <v>276</v>
      </c>
      <c r="N9" s="681">
        <f t="shared" si="2"/>
        <v>144</v>
      </c>
      <c r="O9" s="681">
        <f t="shared" si="2"/>
        <v>388</v>
      </c>
      <c r="P9" s="682">
        <f t="shared" si="2"/>
        <v>186</v>
      </c>
      <c r="Q9" s="728">
        <f t="shared" si="2"/>
        <v>174</v>
      </c>
      <c r="R9" s="681">
        <f t="shared" si="2"/>
        <v>88</v>
      </c>
      <c r="S9" s="681">
        <f t="shared" si="2"/>
        <v>86</v>
      </c>
      <c r="T9" s="681">
        <f t="shared" si="2"/>
        <v>42</v>
      </c>
      <c r="U9" s="729">
        <f t="shared" si="2"/>
        <v>0</v>
      </c>
      <c r="V9" s="680">
        <f t="shared" si="2"/>
        <v>18</v>
      </c>
      <c r="W9" s="681">
        <f>SUM(W10:W16)</f>
        <v>0</v>
      </c>
      <c r="X9" s="681">
        <f>SUM(X10:X16)</f>
        <v>0</v>
      </c>
      <c r="Y9" s="681">
        <f t="shared" si="2"/>
        <v>0</v>
      </c>
      <c r="Z9" s="681">
        <f t="shared" si="2"/>
        <v>0</v>
      </c>
      <c r="AA9" s="682">
        <f>SUM(AA10:AA16)</f>
        <v>0</v>
      </c>
      <c r="AB9" s="620"/>
    </row>
    <row r="10" spans="1:28" ht="12" customHeight="1">
      <c r="A10" s="451"/>
      <c r="B10" s="555" t="s">
        <v>274</v>
      </c>
      <c r="C10" s="556" t="s">
        <v>381</v>
      </c>
      <c r="D10" s="558">
        <v>2</v>
      </c>
      <c r="E10" s="558"/>
      <c r="F10" s="572"/>
      <c r="G10" s="584"/>
      <c r="H10" s="555">
        <f aca="true" t="shared" si="3" ref="H10:H16">I10+J10</f>
        <v>100</v>
      </c>
      <c r="I10" s="558">
        <v>30</v>
      </c>
      <c r="J10" s="558">
        <f>SUM(M10+O10+Q10+S10+V10+Y10)</f>
        <v>70</v>
      </c>
      <c r="K10" s="558">
        <v>70</v>
      </c>
      <c r="L10" s="557"/>
      <c r="M10" s="683">
        <v>34</v>
      </c>
      <c r="N10" s="684">
        <v>16</v>
      </c>
      <c r="O10" s="684">
        <v>36</v>
      </c>
      <c r="P10" s="685">
        <v>14</v>
      </c>
      <c r="Q10" s="686"/>
      <c r="R10" s="684"/>
      <c r="S10" s="684"/>
      <c r="T10" s="684"/>
      <c r="U10" s="687"/>
      <c r="V10" s="683"/>
      <c r="W10" s="684"/>
      <c r="X10" s="684"/>
      <c r="Y10" s="684"/>
      <c r="Z10" s="684"/>
      <c r="AA10" s="685"/>
      <c r="AB10" s="620"/>
    </row>
    <row r="11" spans="1:28" ht="12" customHeight="1">
      <c r="A11" s="451"/>
      <c r="B11" s="555" t="s">
        <v>275</v>
      </c>
      <c r="C11" s="556" t="s">
        <v>38</v>
      </c>
      <c r="D11" s="558"/>
      <c r="E11" s="558">
        <v>5</v>
      </c>
      <c r="F11" s="558"/>
      <c r="G11" s="585"/>
      <c r="H11" s="555">
        <f t="shared" si="3"/>
        <v>310</v>
      </c>
      <c r="I11" s="558">
        <v>100</v>
      </c>
      <c r="J11" s="558">
        <f aca="true" t="shared" si="4" ref="J11:J16">SUM(M11+O11+Q11+S11+V11+Y11)</f>
        <v>210</v>
      </c>
      <c r="K11" s="558">
        <v>210</v>
      </c>
      <c r="L11" s="557"/>
      <c r="M11" s="683">
        <v>34</v>
      </c>
      <c r="N11" s="684">
        <v>18</v>
      </c>
      <c r="O11" s="684">
        <v>74</v>
      </c>
      <c r="P11" s="685">
        <v>38</v>
      </c>
      <c r="Q11" s="686">
        <v>48</v>
      </c>
      <c r="R11" s="684">
        <v>24</v>
      </c>
      <c r="S11" s="684">
        <v>36</v>
      </c>
      <c r="T11" s="684">
        <v>20</v>
      </c>
      <c r="U11" s="687"/>
      <c r="V11" s="683">
        <v>18</v>
      </c>
      <c r="W11" s="684">
        <v>0</v>
      </c>
      <c r="X11" s="730"/>
      <c r="Y11" s="684"/>
      <c r="Z11" s="684"/>
      <c r="AA11" s="685"/>
      <c r="AB11" s="621"/>
    </row>
    <row r="12" spans="1:28" ht="12" customHeight="1">
      <c r="A12" s="451"/>
      <c r="B12" s="555" t="s">
        <v>276</v>
      </c>
      <c r="C12" s="556" t="s">
        <v>22</v>
      </c>
      <c r="D12" s="558"/>
      <c r="E12" s="558">
        <v>4</v>
      </c>
      <c r="F12" s="558"/>
      <c r="G12" s="585"/>
      <c r="H12" s="555">
        <f t="shared" si="3"/>
        <v>284</v>
      </c>
      <c r="I12" s="558">
        <v>94</v>
      </c>
      <c r="J12" s="558">
        <f t="shared" si="4"/>
        <v>190</v>
      </c>
      <c r="K12" s="558"/>
      <c r="L12" s="557">
        <v>190</v>
      </c>
      <c r="M12" s="683">
        <v>34</v>
      </c>
      <c r="N12" s="684">
        <v>18</v>
      </c>
      <c r="O12" s="684">
        <v>68</v>
      </c>
      <c r="P12" s="685">
        <v>32</v>
      </c>
      <c r="Q12" s="686">
        <v>62</v>
      </c>
      <c r="R12" s="684">
        <v>34</v>
      </c>
      <c r="S12" s="684">
        <v>26</v>
      </c>
      <c r="T12" s="684">
        <v>10</v>
      </c>
      <c r="U12" s="687"/>
      <c r="V12" s="683"/>
      <c r="W12" s="684"/>
      <c r="X12" s="730"/>
      <c r="Y12" s="684"/>
      <c r="Z12" s="684"/>
      <c r="AA12" s="685"/>
      <c r="AB12" s="621"/>
    </row>
    <row r="13" spans="1:28" ht="12" customHeight="1">
      <c r="A13" s="451"/>
      <c r="B13" s="555" t="s">
        <v>277</v>
      </c>
      <c r="C13" s="556" t="s">
        <v>444</v>
      </c>
      <c r="D13" s="558"/>
      <c r="E13" s="558">
        <v>3</v>
      </c>
      <c r="F13" s="558"/>
      <c r="G13" s="585"/>
      <c r="H13" s="555">
        <f t="shared" si="3"/>
        <v>270</v>
      </c>
      <c r="I13" s="558">
        <v>90</v>
      </c>
      <c r="J13" s="558">
        <f t="shared" si="4"/>
        <v>180</v>
      </c>
      <c r="K13" s="558">
        <v>180</v>
      </c>
      <c r="L13" s="557"/>
      <c r="M13" s="683">
        <v>56</v>
      </c>
      <c r="N13" s="684">
        <v>28</v>
      </c>
      <c r="O13" s="684">
        <v>94</v>
      </c>
      <c r="P13" s="685">
        <v>48</v>
      </c>
      <c r="Q13" s="686">
        <v>30</v>
      </c>
      <c r="R13" s="684">
        <v>14</v>
      </c>
      <c r="S13" s="684"/>
      <c r="T13" s="684"/>
      <c r="U13" s="687"/>
      <c r="V13" s="683"/>
      <c r="W13" s="684"/>
      <c r="X13" s="730"/>
      <c r="Y13" s="684"/>
      <c r="Z13" s="684"/>
      <c r="AA13" s="685"/>
      <c r="AB13" s="621"/>
    </row>
    <row r="14" spans="1:28" ht="12" customHeight="1">
      <c r="A14" s="451"/>
      <c r="B14" s="555" t="s">
        <v>278</v>
      </c>
      <c r="C14" s="556" t="s">
        <v>391</v>
      </c>
      <c r="D14" s="558"/>
      <c r="E14" s="572">
        <v>1</v>
      </c>
      <c r="F14" s="558"/>
      <c r="G14" s="585"/>
      <c r="H14" s="555">
        <f t="shared" si="3"/>
        <v>54</v>
      </c>
      <c r="I14" s="558">
        <v>18</v>
      </c>
      <c r="J14" s="558">
        <f t="shared" si="4"/>
        <v>36</v>
      </c>
      <c r="K14" s="558">
        <v>36</v>
      </c>
      <c r="L14" s="557"/>
      <c r="M14" s="683">
        <v>36</v>
      </c>
      <c r="N14" s="684">
        <v>18</v>
      </c>
      <c r="O14" s="684"/>
      <c r="P14" s="685"/>
      <c r="Q14" s="686"/>
      <c r="R14" s="684"/>
      <c r="S14" s="684"/>
      <c r="T14" s="684"/>
      <c r="U14" s="687"/>
      <c r="V14" s="683"/>
      <c r="W14" s="684"/>
      <c r="X14" s="730"/>
      <c r="Y14" s="684"/>
      <c r="Z14" s="684"/>
      <c r="AA14" s="685"/>
      <c r="AB14" s="621"/>
    </row>
    <row r="15" spans="1:28" ht="12" customHeight="1">
      <c r="A15" s="451"/>
      <c r="B15" s="555" t="s">
        <v>279</v>
      </c>
      <c r="C15" s="556" t="s">
        <v>46</v>
      </c>
      <c r="D15" s="558"/>
      <c r="E15" s="558">
        <v>4</v>
      </c>
      <c r="F15" s="558"/>
      <c r="G15" s="585"/>
      <c r="H15" s="555">
        <f t="shared" si="3"/>
        <v>274</v>
      </c>
      <c r="I15" s="558">
        <v>92</v>
      </c>
      <c r="J15" s="558">
        <f t="shared" si="4"/>
        <v>182</v>
      </c>
      <c r="K15" s="558"/>
      <c r="L15" s="557">
        <v>182</v>
      </c>
      <c r="M15" s="683">
        <v>50</v>
      </c>
      <c r="N15" s="684">
        <v>30</v>
      </c>
      <c r="O15" s="684">
        <v>74</v>
      </c>
      <c r="P15" s="685">
        <v>34</v>
      </c>
      <c r="Q15" s="686">
        <v>34</v>
      </c>
      <c r="R15" s="684">
        <v>16</v>
      </c>
      <c r="S15" s="684">
        <v>24</v>
      </c>
      <c r="T15" s="684">
        <v>12</v>
      </c>
      <c r="U15" s="687"/>
      <c r="V15" s="683"/>
      <c r="W15" s="684"/>
      <c r="X15" s="730"/>
      <c r="Y15" s="684"/>
      <c r="Z15" s="684"/>
      <c r="AA15" s="685"/>
      <c r="AB15" s="620"/>
    </row>
    <row r="16" spans="1:28" ht="12" customHeight="1">
      <c r="A16" s="451"/>
      <c r="B16" s="555" t="s">
        <v>280</v>
      </c>
      <c r="C16" s="556" t="s">
        <v>47</v>
      </c>
      <c r="D16" s="558"/>
      <c r="E16" s="558">
        <v>2</v>
      </c>
      <c r="F16" s="558"/>
      <c r="G16" s="585"/>
      <c r="H16" s="555">
        <f t="shared" si="3"/>
        <v>110</v>
      </c>
      <c r="I16" s="558">
        <v>36</v>
      </c>
      <c r="J16" s="558">
        <f t="shared" si="4"/>
        <v>74</v>
      </c>
      <c r="K16" s="558">
        <v>74</v>
      </c>
      <c r="L16" s="557"/>
      <c r="M16" s="683">
        <v>32</v>
      </c>
      <c r="N16" s="684">
        <v>16</v>
      </c>
      <c r="O16" s="684">
        <v>42</v>
      </c>
      <c r="P16" s="685">
        <v>20</v>
      </c>
      <c r="Q16" s="686"/>
      <c r="R16" s="684"/>
      <c r="S16" s="684"/>
      <c r="T16" s="684"/>
      <c r="U16" s="687"/>
      <c r="V16" s="683"/>
      <c r="W16" s="684"/>
      <c r="X16" s="730"/>
      <c r="Y16" s="684"/>
      <c r="Z16" s="684"/>
      <c r="AA16" s="685"/>
      <c r="AB16" s="620"/>
    </row>
    <row r="17" spans="1:28" s="566" customFormat="1" ht="24" customHeight="1">
      <c r="A17" s="581"/>
      <c r="B17" s="563" t="s">
        <v>282</v>
      </c>
      <c r="C17" s="562" t="s">
        <v>445</v>
      </c>
      <c r="D17" s="559">
        <v>1</v>
      </c>
      <c r="E17" s="559">
        <v>0</v>
      </c>
      <c r="F17" s="559">
        <v>0</v>
      </c>
      <c r="G17" s="583">
        <v>0</v>
      </c>
      <c r="H17" s="563">
        <f>SUM(H18)</f>
        <v>436</v>
      </c>
      <c r="I17" s="559">
        <f aca="true" t="shared" si="5" ref="I17:Z17">SUM(I18)</f>
        <v>146</v>
      </c>
      <c r="J17" s="559">
        <f t="shared" si="5"/>
        <v>290</v>
      </c>
      <c r="K17" s="559">
        <f t="shared" si="5"/>
        <v>150</v>
      </c>
      <c r="L17" s="564">
        <f t="shared" si="5"/>
        <v>140</v>
      </c>
      <c r="M17" s="680">
        <f t="shared" si="5"/>
        <v>50</v>
      </c>
      <c r="N17" s="681">
        <f t="shared" si="5"/>
        <v>26</v>
      </c>
      <c r="O17" s="681">
        <f t="shared" si="5"/>
        <v>76</v>
      </c>
      <c r="P17" s="682">
        <f t="shared" si="5"/>
        <v>40</v>
      </c>
      <c r="Q17" s="728">
        <f t="shared" si="5"/>
        <v>68</v>
      </c>
      <c r="R17" s="681">
        <f t="shared" si="5"/>
        <v>36</v>
      </c>
      <c r="S17" s="681">
        <f>SUM(S18)</f>
        <v>50</v>
      </c>
      <c r="T17" s="681">
        <f>SUM(T18)</f>
        <v>28</v>
      </c>
      <c r="U17" s="729">
        <f>SUM(U18)</f>
        <v>0</v>
      </c>
      <c r="V17" s="680">
        <f>SUM(V18)</f>
        <v>46</v>
      </c>
      <c r="W17" s="681">
        <f>SUM(W18)</f>
        <v>16</v>
      </c>
      <c r="X17" s="731">
        <v>0</v>
      </c>
      <c r="Y17" s="681">
        <f t="shared" si="5"/>
        <v>0</v>
      </c>
      <c r="Z17" s="681">
        <f t="shared" si="5"/>
        <v>0</v>
      </c>
      <c r="AA17" s="682">
        <f>SUM(AA18)</f>
        <v>0</v>
      </c>
      <c r="AB17" s="620"/>
    </row>
    <row r="18" spans="1:28" ht="12" customHeight="1">
      <c r="A18" s="451"/>
      <c r="B18" s="555" t="s">
        <v>283</v>
      </c>
      <c r="C18" s="556" t="s">
        <v>401</v>
      </c>
      <c r="D18" s="558">
        <v>5</v>
      </c>
      <c r="E18" s="558"/>
      <c r="F18" s="558"/>
      <c r="G18" s="585"/>
      <c r="H18" s="555">
        <f>I18+J18</f>
        <v>436</v>
      </c>
      <c r="I18" s="558">
        <v>146</v>
      </c>
      <c r="J18" s="558">
        <f>SUM(M18+O18+Q18+S18+V18+Y18)</f>
        <v>290</v>
      </c>
      <c r="K18" s="558">
        <v>150</v>
      </c>
      <c r="L18" s="557">
        <v>140</v>
      </c>
      <c r="M18" s="683">
        <v>50</v>
      </c>
      <c r="N18" s="684">
        <v>26</v>
      </c>
      <c r="O18" s="684">
        <v>76</v>
      </c>
      <c r="P18" s="685">
        <v>40</v>
      </c>
      <c r="Q18" s="686">
        <v>68</v>
      </c>
      <c r="R18" s="684">
        <v>36</v>
      </c>
      <c r="S18" s="684">
        <v>50</v>
      </c>
      <c r="T18" s="684">
        <v>28</v>
      </c>
      <c r="U18" s="687"/>
      <c r="V18" s="683">
        <v>46</v>
      </c>
      <c r="W18" s="684">
        <v>16</v>
      </c>
      <c r="X18" s="779"/>
      <c r="Y18" s="684"/>
      <c r="Z18" s="684"/>
      <c r="AA18" s="685"/>
      <c r="AB18" s="621"/>
    </row>
    <row r="19" spans="1:28" s="566" customFormat="1" ht="12" customHeight="1">
      <c r="A19" s="581"/>
      <c r="B19" s="563" t="s">
        <v>273</v>
      </c>
      <c r="C19" s="569" t="s">
        <v>446</v>
      </c>
      <c r="D19" s="559">
        <v>1</v>
      </c>
      <c r="E19" s="559">
        <v>1</v>
      </c>
      <c r="F19" s="559">
        <f>SUM(F21:F26)</f>
        <v>0</v>
      </c>
      <c r="G19" s="583">
        <f>SUM(G21:G26)</f>
        <v>0</v>
      </c>
      <c r="H19" s="563">
        <f>SUM(H20:H21)</f>
        <v>388</v>
      </c>
      <c r="I19" s="559">
        <f aca="true" t="shared" si="6" ref="I19:Z19">SUM(I20:I21)</f>
        <v>128</v>
      </c>
      <c r="J19" s="559">
        <f>SUM(J20:J21)</f>
        <v>260</v>
      </c>
      <c r="K19" s="559">
        <f t="shared" si="6"/>
        <v>240</v>
      </c>
      <c r="L19" s="564">
        <f t="shared" si="6"/>
        <v>20</v>
      </c>
      <c r="M19" s="680">
        <f t="shared" si="6"/>
        <v>60</v>
      </c>
      <c r="N19" s="681">
        <f t="shared" si="6"/>
        <v>30</v>
      </c>
      <c r="O19" s="681">
        <f t="shared" si="6"/>
        <v>80</v>
      </c>
      <c r="P19" s="682">
        <f t="shared" si="6"/>
        <v>42</v>
      </c>
      <c r="Q19" s="728">
        <f t="shared" si="6"/>
        <v>96</v>
      </c>
      <c r="R19" s="681">
        <f t="shared" si="6"/>
        <v>46</v>
      </c>
      <c r="S19" s="681">
        <f>SUM(S20:S21)</f>
        <v>24</v>
      </c>
      <c r="T19" s="681">
        <f>SUM(T20:T21)</f>
        <v>10</v>
      </c>
      <c r="U19" s="729">
        <f>SUM(U20:U21)</f>
        <v>0</v>
      </c>
      <c r="V19" s="680">
        <f>SUM(V20:V21)</f>
        <v>0</v>
      </c>
      <c r="W19" s="681">
        <f>SUM(W20:W21)</f>
        <v>0</v>
      </c>
      <c r="X19" s="731">
        <v>0</v>
      </c>
      <c r="Y19" s="681">
        <f t="shared" si="6"/>
        <v>0</v>
      </c>
      <c r="Z19" s="681">
        <f t="shared" si="6"/>
        <v>0</v>
      </c>
      <c r="AA19" s="682">
        <f>SUM(AA20:AA21)</f>
        <v>0</v>
      </c>
      <c r="AB19" s="620"/>
    </row>
    <row r="20" spans="1:28" ht="12" customHeight="1">
      <c r="A20" s="451"/>
      <c r="B20" s="555" t="s">
        <v>281</v>
      </c>
      <c r="C20" s="556" t="s">
        <v>447</v>
      </c>
      <c r="D20" s="558">
        <v>4</v>
      </c>
      <c r="E20" s="558"/>
      <c r="F20" s="558"/>
      <c r="G20" s="585"/>
      <c r="H20" s="555">
        <f>I20+J20</f>
        <v>116</v>
      </c>
      <c r="I20" s="558">
        <v>38</v>
      </c>
      <c r="J20" s="558">
        <f>SUM(M20+O20+Q20+S20+V20+Y20)</f>
        <v>78</v>
      </c>
      <c r="K20" s="558">
        <v>78</v>
      </c>
      <c r="L20" s="557"/>
      <c r="M20" s="683"/>
      <c r="N20" s="684"/>
      <c r="O20" s="684"/>
      <c r="P20" s="685"/>
      <c r="Q20" s="686">
        <v>54</v>
      </c>
      <c r="R20" s="684">
        <v>28</v>
      </c>
      <c r="S20" s="684">
        <v>24</v>
      </c>
      <c r="T20" s="684">
        <v>10</v>
      </c>
      <c r="U20" s="687"/>
      <c r="V20" s="683"/>
      <c r="W20" s="684"/>
      <c r="X20" s="730"/>
      <c r="Y20" s="684"/>
      <c r="Z20" s="684"/>
      <c r="AA20" s="685"/>
      <c r="AB20" s="621"/>
    </row>
    <row r="21" spans="1:28" ht="12" customHeight="1">
      <c r="A21" s="451"/>
      <c r="B21" s="555" t="s">
        <v>377</v>
      </c>
      <c r="C21" s="556" t="s">
        <v>43</v>
      </c>
      <c r="D21" s="558"/>
      <c r="E21" s="558">
        <v>3</v>
      </c>
      <c r="F21" s="558"/>
      <c r="G21" s="585"/>
      <c r="H21" s="555">
        <f>I21+J21</f>
        <v>272</v>
      </c>
      <c r="I21" s="558">
        <v>90</v>
      </c>
      <c r="J21" s="558">
        <f>SUM(M21+O21+Q21+S21+V21+Y21)</f>
        <v>182</v>
      </c>
      <c r="K21" s="558">
        <v>162</v>
      </c>
      <c r="L21" s="557">
        <v>20</v>
      </c>
      <c r="M21" s="683">
        <v>60</v>
      </c>
      <c r="N21" s="684">
        <v>30</v>
      </c>
      <c r="O21" s="684">
        <v>80</v>
      </c>
      <c r="P21" s="685">
        <v>42</v>
      </c>
      <c r="Q21" s="686">
        <v>42</v>
      </c>
      <c r="R21" s="684">
        <v>18</v>
      </c>
      <c r="S21" s="684"/>
      <c r="T21" s="684"/>
      <c r="U21" s="687"/>
      <c r="V21" s="683"/>
      <c r="W21" s="684"/>
      <c r="X21" s="730"/>
      <c r="Y21" s="684"/>
      <c r="Z21" s="684"/>
      <c r="AA21" s="685"/>
      <c r="AB21" s="620"/>
    </row>
    <row r="22" spans="1:28" s="566" customFormat="1" ht="36">
      <c r="A22" s="581"/>
      <c r="B22" s="563" t="s">
        <v>282</v>
      </c>
      <c r="C22" s="569" t="s">
        <v>448</v>
      </c>
      <c r="D22" s="559">
        <v>1</v>
      </c>
      <c r="E22" s="559">
        <v>1</v>
      </c>
      <c r="F22" s="559">
        <v>0</v>
      </c>
      <c r="G22" s="583">
        <v>0</v>
      </c>
      <c r="H22" s="563">
        <f>SUM(H23:H24)</f>
        <v>724</v>
      </c>
      <c r="I22" s="559">
        <f aca="true" t="shared" si="7" ref="I22:Z22">SUM(I23:I24)</f>
        <v>236</v>
      </c>
      <c r="J22" s="559">
        <f>SUM(J23:J24)</f>
        <v>488</v>
      </c>
      <c r="K22" s="559">
        <f t="shared" si="7"/>
        <v>384</v>
      </c>
      <c r="L22" s="564">
        <f t="shared" si="7"/>
        <v>104</v>
      </c>
      <c r="M22" s="680">
        <f t="shared" si="7"/>
        <v>118</v>
      </c>
      <c r="N22" s="681">
        <f t="shared" si="7"/>
        <v>52</v>
      </c>
      <c r="O22" s="681">
        <f t="shared" si="7"/>
        <v>154</v>
      </c>
      <c r="P22" s="682">
        <f t="shared" si="7"/>
        <v>84</v>
      </c>
      <c r="Q22" s="728">
        <f t="shared" si="7"/>
        <v>96</v>
      </c>
      <c r="R22" s="681">
        <f t="shared" si="7"/>
        <v>48</v>
      </c>
      <c r="S22" s="681">
        <f>SUM(S23:S24)</f>
        <v>72</v>
      </c>
      <c r="T22" s="681">
        <f>SUM(T23:T24)</f>
        <v>32</v>
      </c>
      <c r="U22" s="729">
        <f>SUM(U23:U24)</f>
        <v>0</v>
      </c>
      <c r="V22" s="680">
        <f>SUM(V23:V24)</f>
        <v>48</v>
      </c>
      <c r="W22" s="681">
        <f>SUM(W23:W24)</f>
        <v>20</v>
      </c>
      <c r="X22" s="731">
        <v>0</v>
      </c>
      <c r="Y22" s="681">
        <f t="shared" si="7"/>
        <v>0</v>
      </c>
      <c r="Z22" s="681">
        <f t="shared" si="7"/>
        <v>0</v>
      </c>
      <c r="AA22" s="682">
        <f>SUM(AA23:AA24)</f>
        <v>0</v>
      </c>
      <c r="AB22" s="620"/>
    </row>
    <row r="23" spans="1:28" ht="12" customHeight="1">
      <c r="A23" s="450"/>
      <c r="B23" s="555" t="s">
        <v>284</v>
      </c>
      <c r="C23" s="556" t="s">
        <v>285</v>
      </c>
      <c r="D23" s="558"/>
      <c r="E23" s="558">
        <v>5</v>
      </c>
      <c r="F23" s="558"/>
      <c r="G23" s="585"/>
      <c r="H23" s="555">
        <f>I23+J23</f>
        <v>384</v>
      </c>
      <c r="I23" s="558">
        <v>128</v>
      </c>
      <c r="J23" s="558">
        <f>SUM(M23+O23+Q23+S23+V23+Y23)</f>
        <v>256</v>
      </c>
      <c r="K23" s="558">
        <v>194</v>
      </c>
      <c r="L23" s="557">
        <v>62</v>
      </c>
      <c r="M23" s="683">
        <v>50</v>
      </c>
      <c r="N23" s="684">
        <v>22</v>
      </c>
      <c r="O23" s="684">
        <v>74</v>
      </c>
      <c r="P23" s="685">
        <v>40</v>
      </c>
      <c r="Q23" s="686">
        <v>48</v>
      </c>
      <c r="R23" s="684">
        <v>24</v>
      </c>
      <c r="S23" s="684">
        <v>36</v>
      </c>
      <c r="T23" s="684">
        <v>22</v>
      </c>
      <c r="U23" s="687"/>
      <c r="V23" s="683">
        <v>48</v>
      </c>
      <c r="W23" s="684">
        <v>20</v>
      </c>
      <c r="X23" s="779"/>
      <c r="Y23" s="684"/>
      <c r="Z23" s="684"/>
      <c r="AA23" s="685"/>
      <c r="AB23" s="621"/>
    </row>
    <row r="24" spans="1:28" ht="12" customHeight="1">
      <c r="A24" s="450"/>
      <c r="B24" s="555" t="s">
        <v>286</v>
      </c>
      <c r="C24" s="556" t="s">
        <v>42</v>
      </c>
      <c r="D24" s="558">
        <v>4</v>
      </c>
      <c r="E24" s="558"/>
      <c r="F24" s="558"/>
      <c r="G24" s="585"/>
      <c r="H24" s="555">
        <f>I24+J24</f>
        <v>340</v>
      </c>
      <c r="I24" s="558">
        <v>108</v>
      </c>
      <c r="J24" s="558">
        <f>SUM(M24+O24+Q24+S24+V24+Y24)</f>
        <v>232</v>
      </c>
      <c r="K24" s="558">
        <v>190</v>
      </c>
      <c r="L24" s="557">
        <v>42</v>
      </c>
      <c r="M24" s="683">
        <v>68</v>
      </c>
      <c r="N24" s="684">
        <v>30</v>
      </c>
      <c r="O24" s="684">
        <v>80</v>
      </c>
      <c r="P24" s="685">
        <v>44</v>
      </c>
      <c r="Q24" s="686">
        <v>48</v>
      </c>
      <c r="R24" s="684">
        <v>24</v>
      </c>
      <c r="S24" s="684">
        <v>36</v>
      </c>
      <c r="T24" s="684">
        <v>10</v>
      </c>
      <c r="U24" s="687"/>
      <c r="V24" s="683"/>
      <c r="W24" s="684"/>
      <c r="X24" s="779"/>
      <c r="Y24" s="684"/>
      <c r="Z24" s="684"/>
      <c r="AA24" s="685"/>
      <c r="AB24" s="620"/>
    </row>
    <row r="25" spans="1:28" s="566" customFormat="1" ht="24" customHeight="1">
      <c r="A25" s="580"/>
      <c r="B25" s="563" t="s">
        <v>287</v>
      </c>
      <c r="C25" s="562" t="s">
        <v>449</v>
      </c>
      <c r="D25" s="559">
        <v>0</v>
      </c>
      <c r="E25" s="559">
        <v>2</v>
      </c>
      <c r="F25" s="559">
        <v>0</v>
      </c>
      <c r="G25" s="583">
        <v>0</v>
      </c>
      <c r="H25" s="563">
        <f aca="true" t="shared" si="8" ref="H25:O25">SUM(H26:H26)</f>
        <v>108</v>
      </c>
      <c r="I25" s="559">
        <f t="shared" si="8"/>
        <v>36</v>
      </c>
      <c r="J25" s="559">
        <f t="shared" si="8"/>
        <v>72</v>
      </c>
      <c r="K25" s="559">
        <f t="shared" si="8"/>
        <v>72</v>
      </c>
      <c r="L25" s="564">
        <f t="shared" si="8"/>
        <v>0</v>
      </c>
      <c r="M25" s="680">
        <f t="shared" si="8"/>
        <v>72</v>
      </c>
      <c r="N25" s="681">
        <f t="shared" si="8"/>
        <v>36</v>
      </c>
      <c r="O25" s="681">
        <f t="shared" si="8"/>
        <v>0</v>
      </c>
      <c r="P25" s="682">
        <f>SUM(P26:P26)</f>
        <v>0</v>
      </c>
      <c r="Q25" s="728">
        <f>SUM(Q26:Q26)</f>
        <v>0</v>
      </c>
      <c r="R25" s="681">
        <f>SUM(R26:R26)</f>
        <v>0</v>
      </c>
      <c r="S25" s="681">
        <f>SUM(S26:S26)</f>
        <v>0</v>
      </c>
      <c r="T25" s="681">
        <f>SUM(T26:T27)</f>
        <v>20</v>
      </c>
      <c r="U25" s="729">
        <f>SUM(U26:U26)</f>
        <v>0</v>
      </c>
      <c r="V25" s="680">
        <f>SUM(V26:V26)</f>
        <v>0</v>
      </c>
      <c r="W25" s="681">
        <f>SUM(W26:W26)</f>
        <v>0</v>
      </c>
      <c r="X25" s="731">
        <v>0</v>
      </c>
      <c r="Y25" s="681">
        <f>SUM(Y26:Y26)</f>
        <v>0</v>
      </c>
      <c r="Z25" s="681">
        <f>SUM(Z26:Z26)</f>
        <v>0</v>
      </c>
      <c r="AA25" s="682">
        <f>SUM(AA26:AA26)</f>
        <v>0</v>
      </c>
      <c r="AB25" s="620"/>
    </row>
    <row r="26" spans="1:28" ht="12.75">
      <c r="A26" s="450"/>
      <c r="B26" s="555" t="s">
        <v>288</v>
      </c>
      <c r="C26" s="556" t="s">
        <v>450</v>
      </c>
      <c r="D26" s="558"/>
      <c r="E26" s="558">
        <v>1</v>
      </c>
      <c r="F26" s="558"/>
      <c r="G26" s="585"/>
      <c r="H26" s="555">
        <f>I26+J26</f>
        <v>108</v>
      </c>
      <c r="I26" s="558">
        <v>36</v>
      </c>
      <c r="J26" s="558">
        <v>72</v>
      </c>
      <c r="K26" s="558">
        <v>72</v>
      </c>
      <c r="L26" s="557"/>
      <c r="M26" s="683">
        <v>72</v>
      </c>
      <c r="N26" s="684">
        <v>36</v>
      </c>
      <c r="O26" s="684"/>
      <c r="P26" s="685"/>
      <c r="Q26" s="686"/>
      <c r="R26" s="684"/>
      <c r="S26" s="684"/>
      <c r="T26" s="684"/>
      <c r="U26" s="687"/>
      <c r="V26" s="683"/>
      <c r="W26" s="684"/>
      <c r="X26" s="730"/>
      <c r="Y26" s="684"/>
      <c r="Z26" s="684"/>
      <c r="AA26" s="685"/>
      <c r="AB26" s="620"/>
    </row>
    <row r="27" spans="1:28" s="566" customFormat="1" ht="12.75">
      <c r="A27" s="580"/>
      <c r="B27" s="563" t="s">
        <v>451</v>
      </c>
      <c r="C27" s="567" t="s">
        <v>452</v>
      </c>
      <c r="D27" s="559"/>
      <c r="E27" s="559">
        <v>4</v>
      </c>
      <c r="F27" s="559"/>
      <c r="G27" s="583"/>
      <c r="H27" s="563">
        <v>20</v>
      </c>
      <c r="I27" s="559">
        <v>20</v>
      </c>
      <c r="J27" s="559"/>
      <c r="K27" s="559"/>
      <c r="L27" s="564"/>
      <c r="M27" s="680"/>
      <c r="N27" s="681"/>
      <c r="O27" s="681"/>
      <c r="P27" s="682"/>
      <c r="Q27" s="728"/>
      <c r="R27" s="681"/>
      <c r="S27" s="681"/>
      <c r="T27" s="681">
        <v>20</v>
      </c>
      <c r="U27" s="729"/>
      <c r="V27" s="680"/>
      <c r="W27" s="681"/>
      <c r="X27" s="732"/>
      <c r="Y27" s="681"/>
      <c r="Z27" s="681"/>
      <c r="AA27" s="682"/>
      <c r="AB27" s="620"/>
    </row>
    <row r="28" spans="1:28" s="566" customFormat="1" ht="12" customHeight="1">
      <c r="A28" s="580"/>
      <c r="B28" s="563" t="s">
        <v>228</v>
      </c>
      <c r="C28" s="562" t="s">
        <v>264</v>
      </c>
      <c r="D28" s="559">
        <v>1</v>
      </c>
      <c r="E28" s="559">
        <v>5</v>
      </c>
      <c r="F28" s="570"/>
      <c r="G28" s="586"/>
      <c r="H28" s="563">
        <f>SUM(H29:H34)</f>
        <v>352</v>
      </c>
      <c r="I28" s="559">
        <f aca="true" t="shared" si="9" ref="I28:AA28">SUM(I29:I34)</f>
        <v>114</v>
      </c>
      <c r="J28" s="559">
        <f>SUM(J29:J34)</f>
        <v>238</v>
      </c>
      <c r="K28" s="559">
        <f t="shared" si="9"/>
        <v>118</v>
      </c>
      <c r="L28" s="564">
        <f t="shared" si="9"/>
        <v>120</v>
      </c>
      <c r="M28" s="680">
        <f t="shared" si="9"/>
        <v>36</v>
      </c>
      <c r="N28" s="681">
        <f t="shared" si="9"/>
        <v>18</v>
      </c>
      <c r="O28" s="681">
        <f t="shared" si="9"/>
        <v>130</v>
      </c>
      <c r="P28" s="682">
        <f t="shared" si="9"/>
        <v>62</v>
      </c>
      <c r="Q28" s="728">
        <f t="shared" si="9"/>
        <v>72</v>
      </c>
      <c r="R28" s="681">
        <f t="shared" si="9"/>
        <v>34</v>
      </c>
      <c r="S28" s="681">
        <f t="shared" si="9"/>
        <v>0</v>
      </c>
      <c r="T28" s="681">
        <v>0</v>
      </c>
      <c r="U28" s="729">
        <f t="shared" si="9"/>
        <v>0</v>
      </c>
      <c r="V28" s="680">
        <f t="shared" si="9"/>
        <v>0</v>
      </c>
      <c r="W28" s="681">
        <v>0</v>
      </c>
      <c r="X28" s="681">
        <f t="shared" si="9"/>
        <v>0</v>
      </c>
      <c r="Y28" s="681">
        <f t="shared" si="9"/>
        <v>0</v>
      </c>
      <c r="Z28" s="681">
        <v>0</v>
      </c>
      <c r="AA28" s="682">
        <f t="shared" si="9"/>
        <v>0</v>
      </c>
      <c r="AB28" s="622"/>
    </row>
    <row r="29" spans="1:28" ht="12" customHeight="1">
      <c r="A29" s="450"/>
      <c r="B29" s="555" t="s">
        <v>229</v>
      </c>
      <c r="C29" s="556" t="s">
        <v>240</v>
      </c>
      <c r="D29" s="558"/>
      <c r="E29" s="558">
        <v>2</v>
      </c>
      <c r="F29" s="574"/>
      <c r="G29" s="587"/>
      <c r="H29" s="555">
        <f aca="true" t="shared" si="10" ref="H29:H34">I29+J29</f>
        <v>54</v>
      </c>
      <c r="I29" s="572">
        <v>18</v>
      </c>
      <c r="J29" s="572">
        <f aca="true" t="shared" si="11" ref="J29:J34">SUM(M29+O29+Q29+S29+V29+Y29)</f>
        <v>36</v>
      </c>
      <c r="K29" s="572">
        <v>20</v>
      </c>
      <c r="L29" s="588">
        <v>16</v>
      </c>
      <c r="M29" s="688"/>
      <c r="N29" s="689"/>
      <c r="O29" s="689">
        <v>36</v>
      </c>
      <c r="P29" s="690">
        <v>18</v>
      </c>
      <c r="Q29" s="733"/>
      <c r="R29" s="689"/>
      <c r="S29" s="684"/>
      <c r="T29" s="684"/>
      <c r="U29" s="734"/>
      <c r="V29" s="735"/>
      <c r="W29" s="736"/>
      <c r="X29" s="737"/>
      <c r="Y29" s="737"/>
      <c r="Z29" s="737"/>
      <c r="AA29" s="738"/>
      <c r="AB29" s="623" t="s">
        <v>463</v>
      </c>
    </row>
    <row r="30" spans="1:28" ht="12" customHeight="1">
      <c r="A30" s="450"/>
      <c r="B30" s="555" t="s">
        <v>230</v>
      </c>
      <c r="C30" s="556" t="s">
        <v>241</v>
      </c>
      <c r="D30" s="572"/>
      <c r="E30" s="572">
        <v>2</v>
      </c>
      <c r="F30" s="572"/>
      <c r="G30" s="584"/>
      <c r="H30" s="555">
        <f t="shared" si="10"/>
        <v>54</v>
      </c>
      <c r="I30" s="572">
        <v>18</v>
      </c>
      <c r="J30" s="572">
        <f t="shared" si="11"/>
        <v>36</v>
      </c>
      <c r="K30" s="572">
        <v>20</v>
      </c>
      <c r="L30" s="588">
        <v>16</v>
      </c>
      <c r="M30" s="688"/>
      <c r="N30" s="689"/>
      <c r="O30" s="689">
        <v>36</v>
      </c>
      <c r="P30" s="690">
        <v>18</v>
      </c>
      <c r="Q30" s="733"/>
      <c r="R30" s="689"/>
      <c r="S30" s="689"/>
      <c r="T30" s="689"/>
      <c r="U30" s="739"/>
      <c r="V30" s="688"/>
      <c r="W30" s="689"/>
      <c r="X30" s="689"/>
      <c r="Y30" s="689"/>
      <c r="Z30" s="689"/>
      <c r="AA30" s="738"/>
      <c r="AB30" s="623" t="s">
        <v>463</v>
      </c>
    </row>
    <row r="31" spans="1:28" ht="12" customHeight="1">
      <c r="A31" s="450"/>
      <c r="B31" s="555" t="s">
        <v>231</v>
      </c>
      <c r="C31" s="556" t="s">
        <v>242</v>
      </c>
      <c r="D31" s="572"/>
      <c r="E31" s="572">
        <v>1</v>
      </c>
      <c r="F31" s="572"/>
      <c r="G31" s="584"/>
      <c r="H31" s="555">
        <f t="shared" si="10"/>
        <v>54</v>
      </c>
      <c r="I31" s="572">
        <v>18</v>
      </c>
      <c r="J31" s="572">
        <f t="shared" si="11"/>
        <v>36</v>
      </c>
      <c r="K31" s="572"/>
      <c r="L31" s="588">
        <v>36</v>
      </c>
      <c r="M31" s="688">
        <v>36</v>
      </c>
      <c r="N31" s="689">
        <v>18</v>
      </c>
      <c r="O31" s="689"/>
      <c r="P31" s="690"/>
      <c r="Q31" s="733"/>
      <c r="R31" s="689"/>
      <c r="S31" s="689"/>
      <c r="T31" s="689"/>
      <c r="U31" s="739"/>
      <c r="V31" s="688"/>
      <c r="W31" s="689"/>
      <c r="X31" s="689"/>
      <c r="Y31" s="689"/>
      <c r="Z31" s="689"/>
      <c r="AA31" s="738"/>
      <c r="AB31" s="624" t="s">
        <v>464</v>
      </c>
    </row>
    <row r="32" spans="1:28" ht="24" customHeight="1">
      <c r="A32" s="450"/>
      <c r="B32" s="555" t="s">
        <v>232</v>
      </c>
      <c r="C32" s="556" t="s">
        <v>243</v>
      </c>
      <c r="D32" s="572">
        <v>2</v>
      </c>
      <c r="E32" s="572"/>
      <c r="F32" s="572"/>
      <c r="G32" s="584"/>
      <c r="H32" s="555">
        <f t="shared" si="10"/>
        <v>84</v>
      </c>
      <c r="I32" s="572">
        <v>26</v>
      </c>
      <c r="J32" s="572">
        <f t="shared" si="11"/>
        <v>58</v>
      </c>
      <c r="K32" s="572">
        <v>40</v>
      </c>
      <c r="L32" s="588">
        <v>18</v>
      </c>
      <c r="M32" s="688"/>
      <c r="N32" s="689"/>
      <c r="O32" s="689">
        <v>58</v>
      </c>
      <c r="P32" s="690">
        <v>26</v>
      </c>
      <c r="Q32" s="733"/>
      <c r="R32" s="689"/>
      <c r="S32" s="689"/>
      <c r="T32" s="689"/>
      <c r="U32" s="739"/>
      <c r="V32" s="688"/>
      <c r="W32" s="689"/>
      <c r="X32" s="689"/>
      <c r="Y32" s="689"/>
      <c r="Z32" s="689"/>
      <c r="AA32" s="738"/>
      <c r="AB32" s="624" t="s">
        <v>468</v>
      </c>
    </row>
    <row r="33" spans="1:28" ht="21.75" customHeight="1">
      <c r="A33" s="450"/>
      <c r="B33" s="555" t="s">
        <v>233</v>
      </c>
      <c r="C33" s="556" t="s">
        <v>96</v>
      </c>
      <c r="D33" s="572"/>
      <c r="E33" s="572">
        <v>3</v>
      </c>
      <c r="F33" s="572"/>
      <c r="G33" s="584"/>
      <c r="H33" s="555">
        <f t="shared" si="10"/>
        <v>54</v>
      </c>
      <c r="I33" s="572">
        <v>18</v>
      </c>
      <c r="J33" s="572">
        <f t="shared" si="11"/>
        <v>36</v>
      </c>
      <c r="K33" s="572">
        <v>10</v>
      </c>
      <c r="L33" s="588">
        <v>26</v>
      </c>
      <c r="M33" s="688"/>
      <c r="N33" s="689"/>
      <c r="O33" s="689"/>
      <c r="P33" s="690"/>
      <c r="Q33" s="733">
        <v>36</v>
      </c>
      <c r="R33" s="689">
        <v>18</v>
      </c>
      <c r="S33" s="689"/>
      <c r="T33" s="689"/>
      <c r="U33" s="739"/>
      <c r="V33" s="688"/>
      <c r="W33" s="689"/>
      <c r="X33" s="689"/>
      <c r="Y33" s="689"/>
      <c r="Z33" s="689"/>
      <c r="AA33" s="738"/>
      <c r="AB33" s="623" t="s">
        <v>465</v>
      </c>
    </row>
    <row r="34" spans="1:28" ht="24" customHeight="1">
      <c r="A34" s="450"/>
      <c r="B34" s="555" t="s">
        <v>382</v>
      </c>
      <c r="C34" s="556" t="s">
        <v>454</v>
      </c>
      <c r="D34" s="558"/>
      <c r="E34" s="558">
        <v>3</v>
      </c>
      <c r="F34" s="558"/>
      <c r="G34" s="585"/>
      <c r="H34" s="555">
        <f t="shared" si="10"/>
        <v>52</v>
      </c>
      <c r="I34" s="558">
        <v>16</v>
      </c>
      <c r="J34" s="572">
        <f t="shared" si="11"/>
        <v>36</v>
      </c>
      <c r="K34" s="558">
        <v>28</v>
      </c>
      <c r="L34" s="557">
        <v>8</v>
      </c>
      <c r="M34" s="683"/>
      <c r="N34" s="684"/>
      <c r="O34" s="684"/>
      <c r="P34" s="685"/>
      <c r="Q34" s="686">
        <v>36</v>
      </c>
      <c r="R34" s="684">
        <v>16</v>
      </c>
      <c r="S34" s="684"/>
      <c r="T34" s="684"/>
      <c r="U34" s="687"/>
      <c r="V34" s="683"/>
      <c r="W34" s="684"/>
      <c r="X34" s="684"/>
      <c r="Y34" s="684"/>
      <c r="Z34" s="684"/>
      <c r="AA34" s="685"/>
      <c r="AB34" s="623" t="s">
        <v>469</v>
      </c>
    </row>
    <row r="35" spans="1:28" s="566" customFormat="1" ht="12" customHeight="1">
      <c r="A35" s="580"/>
      <c r="B35" s="598" t="s">
        <v>208</v>
      </c>
      <c r="C35" s="569" t="s">
        <v>265</v>
      </c>
      <c r="D35" s="562">
        <v>11</v>
      </c>
      <c r="E35" s="562">
        <v>11</v>
      </c>
      <c r="F35" s="562">
        <f>G35+H35</f>
        <v>1992</v>
      </c>
      <c r="G35" s="582">
        <f>G36</f>
        <v>1404</v>
      </c>
      <c r="H35" s="568">
        <f aca="true" t="shared" si="12" ref="H35:AA35">H36</f>
        <v>588</v>
      </c>
      <c r="I35" s="562">
        <f t="shared" si="12"/>
        <v>206</v>
      </c>
      <c r="J35" s="562">
        <f t="shared" si="12"/>
        <v>382</v>
      </c>
      <c r="K35" s="562">
        <f t="shared" si="12"/>
        <v>174</v>
      </c>
      <c r="L35" s="589">
        <f t="shared" si="12"/>
        <v>268</v>
      </c>
      <c r="M35" s="691">
        <f t="shared" si="12"/>
        <v>0</v>
      </c>
      <c r="N35" s="692">
        <f t="shared" si="12"/>
        <v>0</v>
      </c>
      <c r="O35" s="692">
        <f t="shared" si="12"/>
        <v>0</v>
      </c>
      <c r="P35" s="693">
        <f t="shared" si="12"/>
        <v>0</v>
      </c>
      <c r="Q35" s="740">
        <f t="shared" si="12"/>
        <v>106</v>
      </c>
      <c r="R35" s="692">
        <f>R36</f>
        <v>54</v>
      </c>
      <c r="S35" s="692">
        <f t="shared" si="12"/>
        <v>164</v>
      </c>
      <c r="T35" s="692">
        <f t="shared" si="12"/>
        <v>66</v>
      </c>
      <c r="U35" s="741">
        <f t="shared" si="12"/>
        <v>0</v>
      </c>
      <c r="V35" s="691">
        <f t="shared" si="12"/>
        <v>172</v>
      </c>
      <c r="W35" s="692">
        <f t="shared" si="12"/>
        <v>86</v>
      </c>
      <c r="X35" s="692">
        <f t="shared" si="12"/>
        <v>0</v>
      </c>
      <c r="Y35" s="692">
        <f t="shared" si="12"/>
        <v>0</v>
      </c>
      <c r="Z35" s="692">
        <f t="shared" si="12"/>
        <v>0</v>
      </c>
      <c r="AA35" s="693">
        <f t="shared" si="12"/>
        <v>0</v>
      </c>
      <c r="AB35" s="622"/>
    </row>
    <row r="36" spans="1:28" s="566" customFormat="1" ht="12" customHeight="1">
      <c r="A36" s="580"/>
      <c r="B36" s="598" t="s">
        <v>209</v>
      </c>
      <c r="C36" s="569" t="s">
        <v>239</v>
      </c>
      <c r="D36" s="562">
        <v>11</v>
      </c>
      <c r="E36" s="562">
        <v>11</v>
      </c>
      <c r="F36" s="562">
        <f>G36+H36</f>
        <v>1992</v>
      </c>
      <c r="G36" s="582">
        <f>G37+G41+G44+G47+G51+G54</f>
        <v>1404</v>
      </c>
      <c r="H36" s="568">
        <f>H37+H41+H44+H47+H51+H54</f>
        <v>588</v>
      </c>
      <c r="I36" s="562">
        <f>I37+I41+I44+I47+I51+I54</f>
        <v>206</v>
      </c>
      <c r="J36" s="562">
        <f aca="true" t="shared" si="13" ref="J36:AA36">J37+J41+J44+J47+J51+J54</f>
        <v>382</v>
      </c>
      <c r="K36" s="562">
        <f t="shared" si="13"/>
        <v>174</v>
      </c>
      <c r="L36" s="589">
        <f t="shared" si="13"/>
        <v>268</v>
      </c>
      <c r="M36" s="691">
        <f t="shared" si="13"/>
        <v>0</v>
      </c>
      <c r="N36" s="692"/>
      <c r="O36" s="692">
        <f t="shared" si="13"/>
        <v>0</v>
      </c>
      <c r="P36" s="693">
        <f t="shared" si="13"/>
        <v>0</v>
      </c>
      <c r="Q36" s="740">
        <f>Q37+Q41+Q44+Q47+Q51+R54</f>
        <v>106</v>
      </c>
      <c r="R36" s="692">
        <f>R37+R41+R44+R47+R51+R54</f>
        <v>54</v>
      </c>
      <c r="S36" s="692">
        <f t="shared" si="13"/>
        <v>164</v>
      </c>
      <c r="T36" s="692">
        <f t="shared" si="13"/>
        <v>66</v>
      </c>
      <c r="U36" s="741">
        <f t="shared" si="13"/>
        <v>0</v>
      </c>
      <c r="V36" s="691">
        <f t="shared" si="13"/>
        <v>172</v>
      </c>
      <c r="W36" s="692">
        <f t="shared" si="13"/>
        <v>86</v>
      </c>
      <c r="X36" s="692">
        <f t="shared" si="13"/>
        <v>0</v>
      </c>
      <c r="Y36" s="692">
        <f t="shared" si="13"/>
        <v>0</v>
      </c>
      <c r="Z36" s="692">
        <f t="shared" si="13"/>
        <v>0</v>
      </c>
      <c r="AA36" s="693">
        <f t="shared" si="13"/>
        <v>0</v>
      </c>
      <c r="AB36" s="622"/>
    </row>
    <row r="37" spans="1:28" s="655" customFormat="1" ht="12" customHeight="1">
      <c r="A37" s="648"/>
      <c r="B37" s="656" t="s">
        <v>210</v>
      </c>
      <c r="C37" s="657" t="s">
        <v>244</v>
      </c>
      <c r="D37" s="651" t="s">
        <v>245</v>
      </c>
      <c r="E37" s="651"/>
      <c r="F37" s="651">
        <f>G37+H37</f>
        <v>344</v>
      </c>
      <c r="G37" s="652">
        <f>G39+G40</f>
        <v>216</v>
      </c>
      <c r="H37" s="649">
        <f>H38</f>
        <v>128</v>
      </c>
      <c r="I37" s="651">
        <f aca="true" t="shared" si="14" ref="I37:AA37">I38</f>
        <v>40</v>
      </c>
      <c r="J37" s="651">
        <f t="shared" si="14"/>
        <v>88</v>
      </c>
      <c r="K37" s="651">
        <f t="shared" si="14"/>
        <v>40</v>
      </c>
      <c r="L37" s="653">
        <f t="shared" si="14"/>
        <v>48</v>
      </c>
      <c r="M37" s="688">
        <f t="shared" si="14"/>
        <v>0</v>
      </c>
      <c r="N37" s="689"/>
      <c r="O37" s="689">
        <f t="shared" si="14"/>
        <v>0</v>
      </c>
      <c r="P37" s="690">
        <f t="shared" si="14"/>
        <v>0</v>
      </c>
      <c r="Q37" s="733">
        <f t="shared" si="14"/>
        <v>52</v>
      </c>
      <c r="R37" s="689">
        <f t="shared" si="14"/>
        <v>28</v>
      </c>
      <c r="S37" s="689">
        <f t="shared" si="14"/>
        <v>36</v>
      </c>
      <c r="T37" s="689">
        <f t="shared" si="14"/>
        <v>12</v>
      </c>
      <c r="U37" s="739">
        <f t="shared" si="14"/>
        <v>0</v>
      </c>
      <c r="V37" s="688">
        <f t="shared" si="14"/>
        <v>0</v>
      </c>
      <c r="W37" s="689"/>
      <c r="X37" s="689">
        <f t="shared" si="14"/>
        <v>0</v>
      </c>
      <c r="Y37" s="689">
        <f t="shared" si="14"/>
        <v>0</v>
      </c>
      <c r="Z37" s="689"/>
      <c r="AA37" s="690">
        <f t="shared" si="14"/>
        <v>0</v>
      </c>
      <c r="AB37" s="654" t="s">
        <v>470</v>
      </c>
    </row>
    <row r="38" spans="1:28" ht="12" customHeight="1">
      <c r="A38" s="450"/>
      <c r="B38" s="561" t="s">
        <v>211</v>
      </c>
      <c r="C38" s="556" t="s">
        <v>246</v>
      </c>
      <c r="D38" s="572">
        <v>4</v>
      </c>
      <c r="E38" s="572"/>
      <c r="F38" s="572"/>
      <c r="G38" s="584"/>
      <c r="H38" s="561">
        <f>I38+J38</f>
        <v>128</v>
      </c>
      <c r="I38" s="572">
        <v>40</v>
      </c>
      <c r="J38" s="572">
        <f>Q38+S38</f>
        <v>88</v>
      </c>
      <c r="K38" s="572">
        <v>40</v>
      </c>
      <c r="L38" s="588">
        <v>48</v>
      </c>
      <c r="M38" s="688"/>
      <c r="N38" s="689"/>
      <c r="O38" s="689"/>
      <c r="P38" s="690"/>
      <c r="Q38" s="733">
        <v>52</v>
      </c>
      <c r="R38" s="689">
        <v>28</v>
      </c>
      <c r="S38" s="689">
        <v>36</v>
      </c>
      <c r="T38" s="689">
        <v>12</v>
      </c>
      <c r="U38" s="739"/>
      <c r="V38" s="688"/>
      <c r="W38" s="689"/>
      <c r="X38" s="689"/>
      <c r="Y38" s="689"/>
      <c r="Z38" s="689"/>
      <c r="AA38" s="738"/>
      <c r="AB38" s="625"/>
    </row>
    <row r="39" spans="1:28" s="638" customFormat="1" ht="12" customHeight="1">
      <c r="A39" s="628"/>
      <c r="B39" s="640" t="s">
        <v>248</v>
      </c>
      <c r="C39" s="630" t="s">
        <v>247</v>
      </c>
      <c r="D39" s="631"/>
      <c r="E39" s="631">
        <v>4</v>
      </c>
      <c r="F39" s="631"/>
      <c r="G39" s="632">
        <f>S39</f>
        <v>108</v>
      </c>
      <c r="H39" s="633"/>
      <c r="I39" s="634"/>
      <c r="J39" s="634"/>
      <c r="K39" s="634"/>
      <c r="L39" s="635"/>
      <c r="M39" s="694"/>
      <c r="N39" s="695"/>
      <c r="O39" s="695"/>
      <c r="P39" s="696"/>
      <c r="Q39" s="742"/>
      <c r="R39" s="695"/>
      <c r="S39" s="695">
        <v>108</v>
      </c>
      <c r="T39" s="695"/>
      <c r="U39" s="743"/>
      <c r="V39" s="694"/>
      <c r="W39" s="695"/>
      <c r="X39" s="695"/>
      <c r="Y39" s="695"/>
      <c r="Z39" s="695"/>
      <c r="AA39" s="744"/>
      <c r="AB39" s="641"/>
    </row>
    <row r="40" spans="1:28" s="638" customFormat="1" ht="12" customHeight="1">
      <c r="A40" s="628"/>
      <c r="B40" s="640" t="s">
        <v>111</v>
      </c>
      <c r="C40" s="630" t="s">
        <v>235</v>
      </c>
      <c r="D40" s="631"/>
      <c r="E40" s="631">
        <v>4</v>
      </c>
      <c r="F40" s="631"/>
      <c r="G40" s="632">
        <f>U40</f>
        <v>108</v>
      </c>
      <c r="H40" s="633"/>
      <c r="I40" s="634"/>
      <c r="J40" s="634"/>
      <c r="K40" s="634"/>
      <c r="L40" s="635"/>
      <c r="M40" s="694"/>
      <c r="N40" s="695"/>
      <c r="O40" s="695"/>
      <c r="P40" s="696"/>
      <c r="Q40" s="742"/>
      <c r="R40" s="695"/>
      <c r="S40" s="695"/>
      <c r="T40" s="695"/>
      <c r="U40" s="743">
        <v>108</v>
      </c>
      <c r="V40" s="694"/>
      <c r="W40" s="695"/>
      <c r="X40" s="695"/>
      <c r="Y40" s="695"/>
      <c r="Z40" s="695"/>
      <c r="AA40" s="744"/>
      <c r="AB40" s="641"/>
    </row>
    <row r="41" spans="1:28" s="655" customFormat="1" ht="12" customHeight="1">
      <c r="A41" s="648"/>
      <c r="B41" s="649" t="s">
        <v>212</v>
      </c>
      <c r="C41" s="650" t="s">
        <v>477</v>
      </c>
      <c r="D41" s="651" t="s">
        <v>245</v>
      </c>
      <c r="E41" s="651"/>
      <c r="F41" s="651">
        <f>G41+H41</f>
        <v>148</v>
      </c>
      <c r="G41" s="652">
        <f>G43</f>
        <v>72</v>
      </c>
      <c r="H41" s="649">
        <f>H42</f>
        <v>76</v>
      </c>
      <c r="I41" s="651">
        <f aca="true" t="shared" si="15" ref="I41:AA41">I42</f>
        <v>24</v>
      </c>
      <c r="J41" s="651">
        <f t="shared" si="15"/>
        <v>52</v>
      </c>
      <c r="K41" s="651">
        <f t="shared" si="15"/>
        <v>16</v>
      </c>
      <c r="L41" s="653">
        <f t="shared" si="15"/>
        <v>36</v>
      </c>
      <c r="M41" s="688">
        <f t="shared" si="15"/>
        <v>0</v>
      </c>
      <c r="N41" s="689">
        <f t="shared" si="15"/>
        <v>0</v>
      </c>
      <c r="O41" s="689">
        <f t="shared" si="15"/>
        <v>0</v>
      </c>
      <c r="P41" s="690">
        <f t="shared" si="15"/>
        <v>0</v>
      </c>
      <c r="Q41" s="733">
        <f t="shared" si="15"/>
        <v>0</v>
      </c>
      <c r="R41" s="689">
        <f t="shared" si="15"/>
        <v>0</v>
      </c>
      <c r="S41" s="689">
        <f t="shared" si="15"/>
        <v>52</v>
      </c>
      <c r="T41" s="689">
        <f t="shared" si="15"/>
        <v>24</v>
      </c>
      <c r="U41" s="739">
        <f t="shared" si="15"/>
        <v>0</v>
      </c>
      <c r="V41" s="688">
        <f t="shared" si="15"/>
        <v>0</v>
      </c>
      <c r="W41" s="689"/>
      <c r="X41" s="689">
        <f t="shared" si="15"/>
        <v>0</v>
      </c>
      <c r="Y41" s="689">
        <f t="shared" si="15"/>
        <v>0</v>
      </c>
      <c r="Z41" s="689"/>
      <c r="AA41" s="690">
        <f t="shared" si="15"/>
        <v>0</v>
      </c>
      <c r="AB41" s="654" t="s">
        <v>471</v>
      </c>
    </row>
    <row r="42" spans="1:28" ht="12" customHeight="1">
      <c r="A42" s="450"/>
      <c r="B42" s="561" t="s">
        <v>213</v>
      </c>
      <c r="C42" s="556" t="s">
        <v>478</v>
      </c>
      <c r="D42" s="572">
        <v>4</v>
      </c>
      <c r="E42" s="572"/>
      <c r="F42" s="572"/>
      <c r="G42" s="584"/>
      <c r="H42" s="561">
        <f>I42+J42</f>
        <v>76</v>
      </c>
      <c r="I42" s="572">
        <v>24</v>
      </c>
      <c r="J42" s="572">
        <f>S42</f>
        <v>52</v>
      </c>
      <c r="K42" s="572">
        <v>16</v>
      </c>
      <c r="L42" s="588">
        <v>36</v>
      </c>
      <c r="M42" s="688"/>
      <c r="N42" s="689"/>
      <c r="O42" s="689"/>
      <c r="P42" s="690"/>
      <c r="Q42" s="733"/>
      <c r="R42" s="689"/>
      <c r="S42" s="689">
        <v>52</v>
      </c>
      <c r="T42" s="689">
        <v>24</v>
      </c>
      <c r="U42" s="739"/>
      <c r="V42" s="735"/>
      <c r="W42" s="736"/>
      <c r="X42" s="684"/>
      <c r="Y42" s="684"/>
      <c r="Z42" s="684"/>
      <c r="AA42" s="738"/>
      <c r="AB42" s="623"/>
    </row>
    <row r="43" spans="1:28" s="638" customFormat="1" ht="12" customHeight="1">
      <c r="A43" s="628"/>
      <c r="B43" s="629" t="s">
        <v>112</v>
      </c>
      <c r="C43" s="630" t="s">
        <v>235</v>
      </c>
      <c r="D43" s="631"/>
      <c r="E43" s="631">
        <v>4</v>
      </c>
      <c r="F43" s="631"/>
      <c r="G43" s="632">
        <f>U43</f>
        <v>72</v>
      </c>
      <c r="H43" s="633"/>
      <c r="I43" s="634"/>
      <c r="J43" s="634"/>
      <c r="K43" s="634"/>
      <c r="L43" s="635"/>
      <c r="M43" s="694"/>
      <c r="N43" s="695"/>
      <c r="O43" s="695"/>
      <c r="P43" s="696"/>
      <c r="Q43" s="742"/>
      <c r="R43" s="695"/>
      <c r="S43" s="695"/>
      <c r="T43" s="695"/>
      <c r="U43" s="743">
        <v>72</v>
      </c>
      <c r="V43" s="745"/>
      <c r="W43" s="746"/>
      <c r="X43" s="737"/>
      <c r="Y43" s="737"/>
      <c r="Z43" s="737"/>
      <c r="AA43" s="744"/>
      <c r="AB43" s="637"/>
    </row>
    <row r="44" spans="1:28" s="655" customFormat="1" ht="12" customHeight="1">
      <c r="A44" s="648"/>
      <c r="B44" s="649" t="s">
        <v>214</v>
      </c>
      <c r="C44" s="650" t="s">
        <v>249</v>
      </c>
      <c r="D44" s="651" t="s">
        <v>234</v>
      </c>
      <c r="E44" s="651"/>
      <c r="F44" s="651">
        <f>G44+H44</f>
        <v>452</v>
      </c>
      <c r="G44" s="652">
        <f>G46</f>
        <v>324</v>
      </c>
      <c r="H44" s="649">
        <f>H45</f>
        <v>128</v>
      </c>
      <c r="I44" s="651">
        <f aca="true" t="shared" si="16" ref="I44:X44">I45</f>
        <v>40</v>
      </c>
      <c r="J44" s="651">
        <f t="shared" si="16"/>
        <v>88</v>
      </c>
      <c r="K44" s="651">
        <f t="shared" si="16"/>
        <v>28</v>
      </c>
      <c r="L44" s="653">
        <f t="shared" si="16"/>
        <v>60</v>
      </c>
      <c r="M44" s="688">
        <f t="shared" si="16"/>
        <v>0</v>
      </c>
      <c r="N44" s="689">
        <f t="shared" si="16"/>
        <v>0</v>
      </c>
      <c r="O44" s="689">
        <f t="shared" si="16"/>
        <v>0</v>
      </c>
      <c r="P44" s="690">
        <f t="shared" si="16"/>
        <v>0</v>
      </c>
      <c r="Q44" s="733">
        <f t="shared" si="16"/>
        <v>0</v>
      </c>
      <c r="R44" s="689">
        <f t="shared" si="16"/>
        <v>0</v>
      </c>
      <c r="S44" s="689">
        <f t="shared" si="16"/>
        <v>52</v>
      </c>
      <c r="T44" s="689">
        <f t="shared" si="16"/>
        <v>22</v>
      </c>
      <c r="U44" s="739">
        <f t="shared" si="16"/>
        <v>0</v>
      </c>
      <c r="V44" s="688">
        <f t="shared" si="16"/>
        <v>36</v>
      </c>
      <c r="W44" s="689">
        <f t="shared" si="16"/>
        <v>18</v>
      </c>
      <c r="X44" s="689">
        <f t="shared" si="16"/>
        <v>0</v>
      </c>
      <c r="Y44" s="689"/>
      <c r="Z44" s="689"/>
      <c r="AA44" s="738"/>
      <c r="AB44" s="654" t="s">
        <v>472</v>
      </c>
    </row>
    <row r="45" spans="1:28" ht="12" customHeight="1">
      <c r="A45" s="450"/>
      <c r="B45" s="561" t="s">
        <v>215</v>
      </c>
      <c r="C45" s="556" t="s">
        <v>250</v>
      </c>
      <c r="D45" s="572">
        <v>5</v>
      </c>
      <c r="E45" s="572"/>
      <c r="F45" s="572"/>
      <c r="G45" s="584"/>
      <c r="H45" s="561">
        <f>I45+J45</f>
        <v>128</v>
      </c>
      <c r="I45" s="572">
        <v>40</v>
      </c>
      <c r="J45" s="572">
        <f>S45+V45</f>
        <v>88</v>
      </c>
      <c r="K45" s="572">
        <v>28</v>
      </c>
      <c r="L45" s="588">
        <v>60</v>
      </c>
      <c r="M45" s="688"/>
      <c r="N45" s="689"/>
      <c r="O45" s="689"/>
      <c r="P45" s="690"/>
      <c r="Q45" s="733"/>
      <c r="R45" s="689"/>
      <c r="S45" s="689">
        <v>52</v>
      </c>
      <c r="T45" s="689">
        <v>22</v>
      </c>
      <c r="U45" s="734"/>
      <c r="V45" s="735">
        <v>36</v>
      </c>
      <c r="W45" s="736">
        <v>18</v>
      </c>
      <c r="X45" s="684"/>
      <c r="Y45" s="684"/>
      <c r="Z45" s="684"/>
      <c r="AA45" s="738"/>
      <c r="AB45" s="623"/>
    </row>
    <row r="46" spans="1:28" s="638" customFormat="1" ht="12" customHeight="1">
      <c r="A46" s="628"/>
      <c r="B46" s="629" t="s">
        <v>126</v>
      </c>
      <c r="C46" s="630" t="s">
        <v>235</v>
      </c>
      <c r="D46" s="631"/>
      <c r="E46" s="631">
        <v>5</v>
      </c>
      <c r="F46" s="631"/>
      <c r="G46" s="632">
        <f>X46+U46</f>
        <v>324</v>
      </c>
      <c r="H46" s="633"/>
      <c r="I46" s="634"/>
      <c r="J46" s="634"/>
      <c r="K46" s="634"/>
      <c r="L46" s="635"/>
      <c r="M46" s="694"/>
      <c r="N46" s="695"/>
      <c r="O46" s="695"/>
      <c r="P46" s="696"/>
      <c r="Q46" s="742"/>
      <c r="R46" s="695"/>
      <c r="S46" s="695"/>
      <c r="T46" s="695"/>
      <c r="U46" s="743">
        <v>72</v>
      </c>
      <c r="V46" s="745"/>
      <c r="W46" s="746"/>
      <c r="X46" s="737">
        <v>252</v>
      </c>
      <c r="Y46" s="737"/>
      <c r="Z46" s="737"/>
      <c r="AA46" s="744"/>
      <c r="AB46" s="637"/>
    </row>
    <row r="47" spans="1:28" s="655" customFormat="1" ht="24.75" customHeight="1">
      <c r="A47" s="648"/>
      <c r="B47" s="649" t="s">
        <v>251</v>
      </c>
      <c r="C47" s="650" t="s">
        <v>252</v>
      </c>
      <c r="D47" s="651" t="s">
        <v>293</v>
      </c>
      <c r="E47" s="651"/>
      <c r="F47" s="651">
        <f>G47+H47</f>
        <v>640</v>
      </c>
      <c r="G47" s="652">
        <f>G50+G49</f>
        <v>468</v>
      </c>
      <c r="H47" s="649">
        <f>H48</f>
        <v>172</v>
      </c>
      <c r="I47" s="651">
        <f aca="true" t="shared" si="17" ref="I47:AA47">I48</f>
        <v>54</v>
      </c>
      <c r="J47" s="651">
        <f t="shared" si="17"/>
        <v>118</v>
      </c>
      <c r="K47" s="651">
        <f t="shared" si="17"/>
        <v>38</v>
      </c>
      <c r="L47" s="653">
        <f t="shared" si="17"/>
        <v>80</v>
      </c>
      <c r="M47" s="688">
        <f t="shared" si="17"/>
        <v>0</v>
      </c>
      <c r="N47" s="689">
        <f t="shared" si="17"/>
        <v>0</v>
      </c>
      <c r="O47" s="689">
        <f t="shared" si="17"/>
        <v>0</v>
      </c>
      <c r="P47" s="690">
        <f t="shared" si="17"/>
        <v>0</v>
      </c>
      <c r="Q47" s="733">
        <f t="shared" si="17"/>
        <v>54</v>
      </c>
      <c r="R47" s="689">
        <f t="shared" si="17"/>
        <v>26</v>
      </c>
      <c r="S47" s="689">
        <f t="shared" si="17"/>
        <v>24</v>
      </c>
      <c r="T47" s="689">
        <f t="shared" si="17"/>
        <v>8</v>
      </c>
      <c r="U47" s="739">
        <f t="shared" si="17"/>
        <v>0</v>
      </c>
      <c r="V47" s="688">
        <f t="shared" si="17"/>
        <v>40</v>
      </c>
      <c r="W47" s="689">
        <f t="shared" si="17"/>
        <v>20</v>
      </c>
      <c r="X47" s="689">
        <f t="shared" si="17"/>
        <v>0</v>
      </c>
      <c r="Y47" s="689">
        <f t="shared" si="17"/>
        <v>0</v>
      </c>
      <c r="Z47" s="689">
        <f t="shared" si="17"/>
        <v>0</v>
      </c>
      <c r="AA47" s="690">
        <f t="shared" si="17"/>
        <v>0</v>
      </c>
      <c r="AB47" s="654" t="s">
        <v>473</v>
      </c>
    </row>
    <row r="48" spans="1:28" ht="12" customHeight="1">
      <c r="A48" s="450"/>
      <c r="B48" s="561" t="s">
        <v>253</v>
      </c>
      <c r="C48" s="556" t="s">
        <v>254</v>
      </c>
      <c r="D48" s="572">
        <v>5</v>
      </c>
      <c r="E48" s="572"/>
      <c r="F48" s="572"/>
      <c r="G48" s="584"/>
      <c r="H48" s="561">
        <f>I48+J48</f>
        <v>172</v>
      </c>
      <c r="I48" s="572">
        <v>54</v>
      </c>
      <c r="J48" s="572">
        <f>Q48+S48+V48+Y48</f>
        <v>118</v>
      </c>
      <c r="K48" s="572">
        <v>38</v>
      </c>
      <c r="L48" s="588">
        <v>80</v>
      </c>
      <c r="M48" s="688"/>
      <c r="N48" s="689"/>
      <c r="O48" s="689"/>
      <c r="P48" s="690"/>
      <c r="Q48" s="733">
        <v>54</v>
      </c>
      <c r="R48" s="689">
        <v>26</v>
      </c>
      <c r="S48" s="689">
        <v>24</v>
      </c>
      <c r="T48" s="689">
        <v>8</v>
      </c>
      <c r="U48" s="739"/>
      <c r="V48" s="688">
        <v>40</v>
      </c>
      <c r="W48" s="689">
        <v>20</v>
      </c>
      <c r="X48" s="689"/>
      <c r="Y48" s="689"/>
      <c r="Z48" s="689"/>
      <c r="AA48" s="738"/>
      <c r="AB48" s="623"/>
    </row>
    <row r="49" spans="1:28" s="638" customFormat="1" ht="12" customHeight="1">
      <c r="A49" s="628"/>
      <c r="B49" s="629" t="s">
        <v>383</v>
      </c>
      <c r="C49" s="630" t="s">
        <v>247</v>
      </c>
      <c r="D49" s="631"/>
      <c r="E49" s="631">
        <v>4</v>
      </c>
      <c r="F49" s="631"/>
      <c r="G49" s="632">
        <f>S49</f>
        <v>36</v>
      </c>
      <c r="H49" s="629"/>
      <c r="I49" s="631"/>
      <c r="J49" s="631"/>
      <c r="K49" s="631"/>
      <c r="L49" s="636"/>
      <c r="M49" s="694"/>
      <c r="N49" s="695"/>
      <c r="O49" s="695"/>
      <c r="P49" s="696"/>
      <c r="Q49" s="742"/>
      <c r="R49" s="695"/>
      <c r="S49" s="695">
        <v>36</v>
      </c>
      <c r="T49" s="695"/>
      <c r="U49" s="743"/>
      <c r="V49" s="694"/>
      <c r="W49" s="695"/>
      <c r="X49" s="695"/>
      <c r="Y49" s="695"/>
      <c r="Z49" s="695"/>
      <c r="AA49" s="744"/>
      <c r="AB49" s="639"/>
    </row>
    <row r="50" spans="1:28" s="638" customFormat="1" ht="12" customHeight="1">
      <c r="A50" s="628"/>
      <c r="B50" s="629" t="s">
        <v>255</v>
      </c>
      <c r="C50" s="630" t="s">
        <v>235</v>
      </c>
      <c r="D50" s="631"/>
      <c r="E50" s="631">
        <v>6</v>
      </c>
      <c r="F50" s="631"/>
      <c r="G50" s="632">
        <f>AA50+X50</f>
        <v>432</v>
      </c>
      <c r="H50" s="633"/>
      <c r="I50" s="634"/>
      <c r="J50" s="634"/>
      <c r="K50" s="634"/>
      <c r="L50" s="635"/>
      <c r="M50" s="694"/>
      <c r="N50" s="695"/>
      <c r="O50" s="695"/>
      <c r="P50" s="696"/>
      <c r="Q50" s="742"/>
      <c r="R50" s="695"/>
      <c r="S50" s="695"/>
      <c r="T50" s="695"/>
      <c r="U50" s="743"/>
      <c r="V50" s="747"/>
      <c r="W50" s="748"/>
      <c r="X50" s="695"/>
      <c r="Y50" s="695"/>
      <c r="Z50" s="695"/>
      <c r="AA50" s="749">
        <v>432</v>
      </c>
      <c r="AB50" s="637"/>
    </row>
    <row r="51" spans="1:28" s="655" customFormat="1" ht="24" customHeight="1">
      <c r="A51" s="648"/>
      <c r="B51" s="649" t="s">
        <v>256</v>
      </c>
      <c r="C51" s="650" t="s">
        <v>257</v>
      </c>
      <c r="D51" s="651" t="s">
        <v>293</v>
      </c>
      <c r="E51" s="651"/>
      <c r="F51" s="651">
        <f>G51+H51</f>
        <v>282</v>
      </c>
      <c r="G51" s="652">
        <f>G53</f>
        <v>252</v>
      </c>
      <c r="H51" s="649">
        <f>H52</f>
        <v>30</v>
      </c>
      <c r="I51" s="651">
        <f aca="true" t="shared" si="18" ref="I51:AA51">I52</f>
        <v>30</v>
      </c>
      <c r="J51" s="651">
        <f t="shared" si="18"/>
        <v>0</v>
      </c>
      <c r="K51" s="651">
        <f t="shared" si="18"/>
        <v>34</v>
      </c>
      <c r="L51" s="653">
        <f t="shared" si="18"/>
        <v>26</v>
      </c>
      <c r="M51" s="688">
        <f t="shared" si="18"/>
        <v>0</v>
      </c>
      <c r="N51" s="689">
        <f t="shared" si="18"/>
        <v>0</v>
      </c>
      <c r="O51" s="689">
        <f t="shared" si="18"/>
        <v>0</v>
      </c>
      <c r="P51" s="690">
        <f t="shared" si="18"/>
        <v>0</v>
      </c>
      <c r="Q51" s="733">
        <f t="shared" si="18"/>
        <v>0</v>
      </c>
      <c r="R51" s="689">
        <f t="shared" si="18"/>
        <v>0</v>
      </c>
      <c r="S51" s="689">
        <f t="shared" si="18"/>
        <v>0</v>
      </c>
      <c r="T51" s="689"/>
      <c r="U51" s="739">
        <f t="shared" si="18"/>
        <v>0</v>
      </c>
      <c r="V51" s="688">
        <f t="shared" si="18"/>
        <v>60</v>
      </c>
      <c r="W51" s="689">
        <f>SUM(W52)</f>
        <v>30</v>
      </c>
      <c r="X51" s="689">
        <f t="shared" si="18"/>
        <v>0</v>
      </c>
      <c r="Y51" s="689">
        <f t="shared" si="18"/>
        <v>0</v>
      </c>
      <c r="Z51" s="689">
        <f t="shared" si="18"/>
        <v>0</v>
      </c>
      <c r="AA51" s="690">
        <f t="shared" si="18"/>
        <v>0</v>
      </c>
      <c r="AB51" s="654" t="s">
        <v>474</v>
      </c>
    </row>
    <row r="52" spans="1:28" ht="24" customHeight="1">
      <c r="A52" s="450"/>
      <c r="B52" s="561" t="s">
        <v>258</v>
      </c>
      <c r="C52" s="556" t="s">
        <v>263</v>
      </c>
      <c r="D52" s="572"/>
      <c r="E52" s="572">
        <v>5</v>
      </c>
      <c r="F52" s="572"/>
      <c r="G52" s="584"/>
      <c r="H52" s="561">
        <f>I52+J52</f>
        <v>30</v>
      </c>
      <c r="I52" s="572">
        <v>30</v>
      </c>
      <c r="J52" s="572">
        <f>Y52</f>
        <v>0</v>
      </c>
      <c r="K52" s="572">
        <v>34</v>
      </c>
      <c r="L52" s="588">
        <v>26</v>
      </c>
      <c r="M52" s="688"/>
      <c r="N52" s="689"/>
      <c r="O52" s="689"/>
      <c r="P52" s="690"/>
      <c r="Q52" s="733"/>
      <c r="R52" s="689"/>
      <c r="S52" s="689"/>
      <c r="T52" s="689"/>
      <c r="U52" s="739"/>
      <c r="V52" s="688">
        <v>60</v>
      </c>
      <c r="W52" s="689">
        <v>30</v>
      </c>
      <c r="X52" s="689"/>
      <c r="Y52" s="689"/>
      <c r="Z52" s="689"/>
      <c r="AA52" s="738"/>
      <c r="AB52" s="623"/>
    </row>
    <row r="53" spans="1:28" s="638" customFormat="1" ht="12" customHeight="1">
      <c r="A53" s="628"/>
      <c r="B53" s="629" t="s">
        <v>292</v>
      </c>
      <c r="C53" s="630" t="s">
        <v>235</v>
      </c>
      <c r="D53" s="631"/>
      <c r="E53" s="631">
        <v>6</v>
      </c>
      <c r="F53" s="631"/>
      <c r="G53" s="632">
        <f>AA53</f>
        <v>252</v>
      </c>
      <c r="H53" s="633"/>
      <c r="I53" s="634"/>
      <c r="J53" s="634"/>
      <c r="K53" s="634"/>
      <c r="L53" s="635"/>
      <c r="M53" s="694"/>
      <c r="N53" s="695"/>
      <c r="O53" s="695"/>
      <c r="P53" s="696"/>
      <c r="Q53" s="742"/>
      <c r="R53" s="695"/>
      <c r="S53" s="695"/>
      <c r="T53" s="695"/>
      <c r="U53" s="743"/>
      <c r="V53" s="694"/>
      <c r="W53" s="695"/>
      <c r="X53" s="695"/>
      <c r="Y53" s="695"/>
      <c r="Z53" s="695"/>
      <c r="AA53" s="750">
        <v>252</v>
      </c>
      <c r="AB53" s="637"/>
    </row>
    <row r="54" spans="1:28" s="655" customFormat="1" ht="12" customHeight="1">
      <c r="A54" s="648"/>
      <c r="B54" s="649" t="s">
        <v>259</v>
      </c>
      <c r="C54" s="650" t="s">
        <v>260</v>
      </c>
      <c r="D54" s="651" t="s">
        <v>293</v>
      </c>
      <c r="E54" s="651"/>
      <c r="F54" s="651">
        <f>G54+H54</f>
        <v>126</v>
      </c>
      <c r="G54" s="652">
        <f>G56</f>
        <v>72</v>
      </c>
      <c r="H54" s="649">
        <f>H55</f>
        <v>54</v>
      </c>
      <c r="I54" s="651">
        <f aca="true" t="shared" si="19" ref="I54:AA54">I55</f>
        <v>18</v>
      </c>
      <c r="J54" s="651">
        <f t="shared" si="19"/>
        <v>36</v>
      </c>
      <c r="K54" s="651">
        <f t="shared" si="19"/>
        <v>18</v>
      </c>
      <c r="L54" s="653">
        <f t="shared" si="19"/>
        <v>18</v>
      </c>
      <c r="M54" s="688">
        <f t="shared" si="19"/>
        <v>0</v>
      </c>
      <c r="N54" s="689">
        <f t="shared" si="19"/>
        <v>0</v>
      </c>
      <c r="O54" s="689">
        <f t="shared" si="19"/>
        <v>0</v>
      </c>
      <c r="P54" s="690">
        <f t="shared" si="19"/>
        <v>0</v>
      </c>
      <c r="Q54" s="751"/>
      <c r="R54" s="689">
        <f>Q55</f>
        <v>0</v>
      </c>
      <c r="S54" s="689">
        <f t="shared" si="19"/>
        <v>0</v>
      </c>
      <c r="T54" s="689"/>
      <c r="U54" s="739">
        <f t="shared" si="19"/>
        <v>0</v>
      </c>
      <c r="V54" s="688">
        <f t="shared" si="19"/>
        <v>36</v>
      </c>
      <c r="W54" s="689">
        <f t="shared" si="19"/>
        <v>18</v>
      </c>
      <c r="X54" s="689">
        <f t="shared" si="19"/>
        <v>0</v>
      </c>
      <c r="Y54" s="689">
        <f t="shared" si="19"/>
        <v>0</v>
      </c>
      <c r="Z54" s="689">
        <f t="shared" si="19"/>
        <v>0</v>
      </c>
      <c r="AA54" s="690">
        <f t="shared" si="19"/>
        <v>0</v>
      </c>
      <c r="AB54" s="654" t="s">
        <v>475</v>
      </c>
    </row>
    <row r="55" spans="1:28" ht="12" customHeight="1">
      <c r="A55" s="450"/>
      <c r="B55" s="561" t="s">
        <v>261</v>
      </c>
      <c r="C55" s="556" t="s">
        <v>262</v>
      </c>
      <c r="D55" s="572"/>
      <c r="E55" s="572">
        <v>5</v>
      </c>
      <c r="F55" s="572"/>
      <c r="G55" s="584"/>
      <c r="H55" s="561">
        <f>I55+J55</f>
        <v>54</v>
      </c>
      <c r="I55" s="572">
        <v>18</v>
      </c>
      <c r="J55" s="572">
        <f>V55</f>
        <v>36</v>
      </c>
      <c r="K55" s="572">
        <v>18</v>
      </c>
      <c r="L55" s="588">
        <v>18</v>
      </c>
      <c r="M55" s="688"/>
      <c r="N55" s="689"/>
      <c r="O55" s="689"/>
      <c r="P55" s="690"/>
      <c r="Q55" s="733"/>
      <c r="R55" s="689"/>
      <c r="S55" s="689"/>
      <c r="T55" s="689"/>
      <c r="U55" s="739"/>
      <c r="V55" s="688">
        <v>36</v>
      </c>
      <c r="W55" s="689">
        <v>18</v>
      </c>
      <c r="X55" s="689"/>
      <c r="Y55" s="689"/>
      <c r="Z55" s="689"/>
      <c r="AA55" s="738"/>
      <c r="AB55" s="623"/>
    </row>
    <row r="56" spans="1:28" s="638" customFormat="1" ht="12" customHeight="1">
      <c r="A56" s="628"/>
      <c r="B56" s="629" t="s">
        <v>291</v>
      </c>
      <c r="C56" s="630" t="s">
        <v>235</v>
      </c>
      <c r="D56" s="631"/>
      <c r="E56" s="631">
        <v>6</v>
      </c>
      <c r="F56" s="631"/>
      <c r="G56" s="632">
        <f>AA56+X56</f>
        <v>72</v>
      </c>
      <c r="H56" s="633"/>
      <c r="I56" s="634"/>
      <c r="J56" s="634"/>
      <c r="K56" s="634"/>
      <c r="L56" s="635"/>
      <c r="M56" s="694"/>
      <c r="N56" s="695"/>
      <c r="O56" s="695"/>
      <c r="P56" s="696"/>
      <c r="Q56" s="742"/>
      <c r="R56" s="695"/>
      <c r="S56" s="695"/>
      <c r="T56" s="695"/>
      <c r="U56" s="743"/>
      <c r="V56" s="694"/>
      <c r="W56" s="695"/>
      <c r="X56" s="695"/>
      <c r="Y56" s="695"/>
      <c r="Z56" s="695"/>
      <c r="AA56" s="749">
        <v>72</v>
      </c>
      <c r="AB56" s="637"/>
    </row>
    <row r="57" spans="1:28" s="655" customFormat="1" ht="12" customHeight="1" thickBot="1">
      <c r="A57" s="648"/>
      <c r="B57" s="663" t="s">
        <v>236</v>
      </c>
      <c r="C57" s="664" t="s">
        <v>46</v>
      </c>
      <c r="D57" s="665"/>
      <c r="E57" s="665">
        <v>5</v>
      </c>
      <c r="F57" s="665"/>
      <c r="G57" s="666"/>
      <c r="H57" s="663">
        <v>80</v>
      </c>
      <c r="I57" s="665">
        <v>40</v>
      </c>
      <c r="J57" s="665">
        <f>V57+Y57</f>
        <v>40</v>
      </c>
      <c r="K57" s="665"/>
      <c r="L57" s="667">
        <v>40</v>
      </c>
      <c r="M57" s="697"/>
      <c r="N57" s="698"/>
      <c r="O57" s="698"/>
      <c r="P57" s="699"/>
      <c r="Q57" s="752"/>
      <c r="R57" s="698"/>
      <c r="S57" s="698"/>
      <c r="T57" s="698"/>
      <c r="U57" s="753"/>
      <c r="V57" s="697">
        <v>40</v>
      </c>
      <c r="W57" s="698">
        <v>40</v>
      </c>
      <c r="X57" s="698"/>
      <c r="Y57" s="698"/>
      <c r="Z57" s="698"/>
      <c r="AA57" s="754"/>
      <c r="AB57" s="668" t="s">
        <v>467</v>
      </c>
    </row>
    <row r="58" spans="1:28" s="566" customFormat="1" ht="12" customHeight="1">
      <c r="A58" s="580"/>
      <c r="B58" s="614" t="s">
        <v>237</v>
      </c>
      <c r="C58" s="615"/>
      <c r="D58" s="611">
        <f>D8+D28+D35</f>
        <v>15</v>
      </c>
      <c r="E58" s="611">
        <f>E8+E28+E35+1</f>
        <v>27</v>
      </c>
      <c r="F58" s="611">
        <f>G58+H58</f>
        <v>4206</v>
      </c>
      <c r="G58" s="613">
        <f>G35</f>
        <v>1404</v>
      </c>
      <c r="H58" s="616">
        <f>H9+H21+H25+H28+H35+H57</f>
        <v>2802</v>
      </c>
      <c r="I58" s="611">
        <f>I9+I21+I25+I28+I37+I41+I44+I47+I51+I54+I57</f>
        <v>946</v>
      </c>
      <c r="J58" s="611">
        <f>J8+J28+J35+J57</f>
        <v>2712</v>
      </c>
      <c r="K58" s="611">
        <f aca="true" t="shared" si="20" ref="K58:T58">K8+K28+K35+K57</f>
        <v>1708</v>
      </c>
      <c r="L58" s="617">
        <f t="shared" si="20"/>
        <v>1064</v>
      </c>
      <c r="M58" s="700">
        <f t="shared" si="20"/>
        <v>612</v>
      </c>
      <c r="N58" s="701">
        <f t="shared" si="20"/>
        <v>306</v>
      </c>
      <c r="O58" s="701">
        <f t="shared" si="20"/>
        <v>828</v>
      </c>
      <c r="P58" s="702">
        <f t="shared" si="20"/>
        <v>414</v>
      </c>
      <c r="Q58" s="755">
        <f>Q8+Q28+Q35+Q57</f>
        <v>612</v>
      </c>
      <c r="R58" s="701">
        <f>R8+R28+R35+R57</f>
        <v>306</v>
      </c>
      <c r="S58" s="701">
        <f t="shared" si="20"/>
        <v>396</v>
      </c>
      <c r="T58" s="701">
        <f t="shared" si="20"/>
        <v>198</v>
      </c>
      <c r="U58" s="756">
        <f>U60</f>
        <v>396</v>
      </c>
      <c r="V58" s="700">
        <f aca="true" t="shared" si="21" ref="V58:AA58">SUM(V8+V28+V35+V57)</f>
        <v>324</v>
      </c>
      <c r="W58" s="700">
        <f t="shared" si="21"/>
        <v>162</v>
      </c>
      <c r="X58" s="700">
        <f t="shared" si="21"/>
        <v>0</v>
      </c>
      <c r="Y58" s="700">
        <f t="shared" si="21"/>
        <v>0</v>
      </c>
      <c r="Z58" s="700">
        <f t="shared" si="21"/>
        <v>0</v>
      </c>
      <c r="AA58" s="757">
        <f t="shared" si="21"/>
        <v>0</v>
      </c>
      <c r="AB58" s="626"/>
    </row>
    <row r="59" spans="1:28" ht="12" customHeight="1">
      <c r="A59" s="450"/>
      <c r="B59" s="1026" t="s">
        <v>216</v>
      </c>
      <c r="C59" s="1027"/>
      <c r="D59" s="572"/>
      <c r="E59" s="572"/>
      <c r="F59" s="572"/>
      <c r="G59" s="584"/>
      <c r="H59" s="561">
        <f>H28+H35+H57</f>
        <v>1020</v>
      </c>
      <c r="I59" s="572">
        <f>I28+I35+I57</f>
        <v>360</v>
      </c>
      <c r="J59" s="572">
        <f aca="true" t="shared" si="22" ref="J59:Z59">J28+J35+J57</f>
        <v>660</v>
      </c>
      <c r="K59" s="572">
        <f t="shared" si="22"/>
        <v>292</v>
      </c>
      <c r="L59" s="588">
        <f t="shared" si="22"/>
        <v>428</v>
      </c>
      <c r="M59" s="688">
        <f t="shared" si="22"/>
        <v>36</v>
      </c>
      <c r="N59" s="689">
        <f t="shared" si="22"/>
        <v>18</v>
      </c>
      <c r="O59" s="689">
        <f t="shared" si="22"/>
        <v>130</v>
      </c>
      <c r="P59" s="690">
        <f t="shared" si="22"/>
        <v>62</v>
      </c>
      <c r="Q59" s="733">
        <f t="shared" si="22"/>
        <v>178</v>
      </c>
      <c r="R59" s="689">
        <f t="shared" si="22"/>
        <v>88</v>
      </c>
      <c r="S59" s="689">
        <f t="shared" si="22"/>
        <v>164</v>
      </c>
      <c r="T59" s="689">
        <f t="shared" si="22"/>
        <v>66</v>
      </c>
      <c r="U59" s="739">
        <f t="shared" si="22"/>
        <v>0</v>
      </c>
      <c r="V59" s="688">
        <f>V28+V35+V57</f>
        <v>212</v>
      </c>
      <c r="W59" s="689">
        <f t="shared" si="22"/>
        <v>126</v>
      </c>
      <c r="X59" s="689">
        <f t="shared" si="22"/>
        <v>0</v>
      </c>
      <c r="Y59" s="689">
        <f t="shared" si="22"/>
        <v>0</v>
      </c>
      <c r="Z59" s="689">
        <f t="shared" si="22"/>
        <v>0</v>
      </c>
      <c r="AA59" s="739">
        <f>SUM(AA56+AA53+AA50+AA46+AA43+AA40+AA39)</f>
        <v>756</v>
      </c>
      <c r="AB59" s="627"/>
    </row>
    <row r="60" spans="1:28" ht="24" customHeight="1">
      <c r="A60" s="450"/>
      <c r="B60" s="1026" t="s">
        <v>217</v>
      </c>
      <c r="C60" s="1027"/>
      <c r="D60" s="572"/>
      <c r="E60" s="572"/>
      <c r="F60" s="572"/>
      <c r="G60" s="584">
        <f>U60+X60+AA60</f>
        <v>1404</v>
      </c>
      <c r="H60" s="561"/>
      <c r="I60" s="572"/>
      <c r="J60" s="572"/>
      <c r="K60" s="572"/>
      <c r="L60" s="588"/>
      <c r="M60" s="688"/>
      <c r="N60" s="689"/>
      <c r="O60" s="689"/>
      <c r="P60" s="690"/>
      <c r="Q60" s="733">
        <f>0</f>
        <v>0</v>
      </c>
      <c r="R60" s="689"/>
      <c r="S60" s="689"/>
      <c r="T60" s="689"/>
      <c r="U60" s="739">
        <f>S39+U43+U46+S49+U40</f>
        <v>396</v>
      </c>
      <c r="V60" s="688"/>
      <c r="W60" s="689"/>
      <c r="X60" s="689">
        <f>X50+X56+X46</f>
        <v>252</v>
      </c>
      <c r="Y60" s="689"/>
      <c r="Z60" s="689"/>
      <c r="AA60" s="687">
        <f>AA56+AA50+AA53</f>
        <v>756</v>
      </c>
      <c r="AB60" s="627"/>
    </row>
    <row r="61" spans="1:28" ht="12" customHeight="1">
      <c r="A61" s="450"/>
      <c r="B61" s="1030" t="s">
        <v>218</v>
      </c>
      <c r="C61" s="1031"/>
      <c r="D61" s="572"/>
      <c r="E61" s="572"/>
      <c r="F61" s="572"/>
      <c r="G61" s="584"/>
      <c r="H61" s="590"/>
      <c r="I61" s="575"/>
      <c r="J61" s="575"/>
      <c r="K61" s="575"/>
      <c r="L61" s="591"/>
      <c r="M61" s="703"/>
      <c r="N61" s="704"/>
      <c r="O61" s="704"/>
      <c r="P61" s="705"/>
      <c r="Q61" s="758"/>
      <c r="R61" s="704"/>
      <c r="S61" s="689"/>
      <c r="T61" s="689"/>
      <c r="U61" s="739"/>
      <c r="V61" s="688"/>
      <c r="W61" s="689"/>
      <c r="X61" s="704"/>
      <c r="Y61" s="704"/>
      <c r="Z61" s="704"/>
      <c r="AA61" s="759"/>
      <c r="AB61" s="627"/>
    </row>
    <row r="62" spans="1:28" ht="12" customHeight="1" thickBot="1">
      <c r="A62" s="450"/>
      <c r="B62" s="1028" t="s">
        <v>219</v>
      </c>
      <c r="C62" s="1029"/>
      <c r="D62" s="592"/>
      <c r="E62" s="658"/>
      <c r="F62" s="592"/>
      <c r="G62" s="642">
        <f>U62+X62+AA62+S62</f>
        <v>1404</v>
      </c>
      <c r="H62" s="560"/>
      <c r="I62" s="592"/>
      <c r="J62" s="592"/>
      <c r="K62" s="592"/>
      <c r="L62" s="593"/>
      <c r="M62" s="706"/>
      <c r="N62" s="707"/>
      <c r="O62" s="707"/>
      <c r="P62" s="708"/>
      <c r="Q62" s="760"/>
      <c r="R62" s="674"/>
      <c r="S62" s="698"/>
      <c r="T62" s="674"/>
      <c r="U62" s="761">
        <f>U60</f>
        <v>396</v>
      </c>
      <c r="V62" s="725"/>
      <c r="W62" s="674"/>
      <c r="X62" s="762">
        <f>X60</f>
        <v>252</v>
      </c>
      <c r="Y62" s="762"/>
      <c r="Z62" s="762"/>
      <c r="AA62" s="777">
        <f>AA60</f>
        <v>756</v>
      </c>
      <c r="AB62" s="627"/>
    </row>
    <row r="63" spans="1:28" ht="12" customHeight="1" thickBot="1">
      <c r="A63" s="450"/>
      <c r="B63" s="659" t="s">
        <v>220</v>
      </c>
      <c r="C63" s="1025" t="s">
        <v>375</v>
      </c>
      <c r="D63" s="1025"/>
      <c r="E63" s="1025"/>
      <c r="F63" s="1025"/>
      <c r="G63" s="1025"/>
      <c r="H63" s="1025"/>
      <c r="I63" s="1025"/>
      <c r="J63" s="1025"/>
      <c r="K63" s="1025"/>
      <c r="L63" s="1025"/>
      <c r="M63" s="1025"/>
      <c r="N63" s="1025"/>
      <c r="O63" s="1025"/>
      <c r="P63" s="1025"/>
      <c r="Q63" s="1025"/>
      <c r="R63" s="1025"/>
      <c r="S63" s="1025"/>
      <c r="T63" s="1025"/>
      <c r="U63" s="1025"/>
      <c r="V63" s="1025"/>
      <c r="W63" s="1025"/>
      <c r="X63" s="1025"/>
      <c r="Y63" s="1025"/>
      <c r="Z63" s="763"/>
      <c r="AA63" s="764" t="s">
        <v>295</v>
      </c>
      <c r="AB63" s="627"/>
    </row>
    <row r="64" spans="1:28" ht="12" customHeight="1">
      <c r="A64" s="450"/>
      <c r="B64" s="660"/>
      <c r="C64" s="646"/>
      <c r="D64" s="1007" t="s">
        <v>270</v>
      </c>
      <c r="E64" s="1007"/>
      <c r="F64" s="1007"/>
      <c r="G64" s="1007"/>
      <c r="H64" s="1007"/>
      <c r="I64" s="1007"/>
      <c r="J64" s="1007"/>
      <c r="K64" s="1007"/>
      <c r="L64" s="1008"/>
      <c r="M64" s="974">
        <v>54</v>
      </c>
      <c r="N64" s="970"/>
      <c r="O64" s="970">
        <v>54</v>
      </c>
      <c r="P64" s="971"/>
      <c r="Q64" s="974">
        <v>54</v>
      </c>
      <c r="R64" s="970"/>
      <c r="S64" s="970">
        <v>54</v>
      </c>
      <c r="T64" s="970"/>
      <c r="U64" s="971">
        <v>36</v>
      </c>
      <c r="V64" s="974">
        <v>54</v>
      </c>
      <c r="W64" s="970"/>
      <c r="X64" s="1021">
        <v>36</v>
      </c>
      <c r="Y64" s="970">
        <v>54</v>
      </c>
      <c r="Z64" s="970"/>
      <c r="AA64" s="971">
        <v>36</v>
      </c>
      <c r="AB64" s="627"/>
    </row>
    <row r="65" spans="1:28" ht="12" customHeight="1">
      <c r="A65" s="450"/>
      <c r="B65" s="1023" t="s">
        <v>266</v>
      </c>
      <c r="C65" s="1024"/>
      <c r="D65" s="573"/>
      <c r="E65" s="573"/>
      <c r="F65" s="576"/>
      <c r="G65" s="573" t="s">
        <v>459</v>
      </c>
      <c r="H65" s="576"/>
      <c r="I65" s="576"/>
      <c r="J65" s="576"/>
      <c r="K65" s="576"/>
      <c r="L65" s="647"/>
      <c r="M65" s="975"/>
      <c r="N65" s="972"/>
      <c r="O65" s="972"/>
      <c r="P65" s="973"/>
      <c r="Q65" s="975"/>
      <c r="R65" s="972"/>
      <c r="S65" s="972"/>
      <c r="T65" s="972"/>
      <c r="U65" s="1011"/>
      <c r="V65" s="975"/>
      <c r="W65" s="972"/>
      <c r="X65" s="1022"/>
      <c r="Y65" s="972"/>
      <c r="Z65" s="972"/>
      <c r="AA65" s="983"/>
      <c r="AB65" s="627"/>
    </row>
    <row r="66" spans="1:28" ht="12" customHeight="1">
      <c r="A66" s="450"/>
      <c r="B66" s="594" t="s">
        <v>267</v>
      </c>
      <c r="C66" s="571"/>
      <c r="D66" s="1016" t="s">
        <v>221</v>
      </c>
      <c r="E66" s="1014" t="s">
        <v>453</v>
      </c>
      <c r="F66" s="1014"/>
      <c r="G66" s="1014"/>
      <c r="H66" s="1014"/>
      <c r="I66" s="1014"/>
      <c r="J66" s="1014"/>
      <c r="K66" s="1014"/>
      <c r="L66" s="1015"/>
      <c r="M66" s="778"/>
      <c r="N66" s="779"/>
      <c r="O66" s="779"/>
      <c r="P66" s="780"/>
      <c r="Q66" s="778"/>
      <c r="R66" s="779"/>
      <c r="S66" s="779"/>
      <c r="T66" s="779"/>
      <c r="U66" s="780"/>
      <c r="V66" s="778"/>
      <c r="W66" s="779"/>
      <c r="X66" s="779"/>
      <c r="Y66" s="765"/>
      <c r="Z66" s="765"/>
      <c r="AA66" s="780"/>
      <c r="AB66" s="627"/>
    </row>
    <row r="67" spans="1:28" ht="12" customHeight="1">
      <c r="A67" s="450"/>
      <c r="B67" s="595"/>
      <c r="C67" s="571"/>
      <c r="D67" s="1016"/>
      <c r="E67" s="577" t="s">
        <v>222</v>
      </c>
      <c r="F67" s="578"/>
      <c r="G67" s="578"/>
      <c r="H67" s="578"/>
      <c r="I67" s="578"/>
      <c r="J67" s="578"/>
      <c r="K67" s="578"/>
      <c r="L67" s="662"/>
      <c r="M67" s="778"/>
      <c r="N67" s="779"/>
      <c r="O67" s="779"/>
      <c r="P67" s="780"/>
      <c r="Q67" s="778"/>
      <c r="R67" s="779"/>
      <c r="S67" s="684"/>
      <c r="T67" s="684"/>
      <c r="U67" s="684">
        <v>144</v>
      </c>
      <c r="V67" s="686"/>
      <c r="W67" s="684"/>
      <c r="X67" s="766"/>
      <c r="Y67" s="766"/>
      <c r="Z67" s="766"/>
      <c r="AA67" s="767"/>
      <c r="AB67" s="627"/>
    </row>
    <row r="68" spans="1:28" ht="12" customHeight="1">
      <c r="A68" s="450"/>
      <c r="B68" s="599" t="s">
        <v>268</v>
      </c>
      <c r="C68" s="579"/>
      <c r="D68" s="1016"/>
      <c r="E68" s="577" t="s">
        <v>223</v>
      </c>
      <c r="F68" s="578"/>
      <c r="G68" s="578"/>
      <c r="H68" s="578"/>
      <c r="I68" s="578"/>
      <c r="J68" s="578"/>
      <c r="K68" s="578"/>
      <c r="L68" s="662"/>
      <c r="M68" s="778"/>
      <c r="N68" s="779"/>
      <c r="O68" s="779"/>
      <c r="P68" s="780"/>
      <c r="Q68" s="778"/>
      <c r="R68" s="779"/>
      <c r="S68" s="684"/>
      <c r="T68" s="684"/>
      <c r="U68" s="768">
        <v>252</v>
      </c>
      <c r="V68" s="686"/>
      <c r="W68" s="684"/>
      <c r="X68" s="769">
        <f>SUM(X62)</f>
        <v>252</v>
      </c>
      <c r="Y68" s="769"/>
      <c r="Z68" s="769"/>
      <c r="AA68" s="768">
        <f>SUM(AA62)</f>
        <v>756</v>
      </c>
      <c r="AB68" s="627"/>
    </row>
    <row r="69" spans="1:28" ht="12" customHeight="1">
      <c r="A69" s="450"/>
      <c r="B69" s="600" t="s">
        <v>378</v>
      </c>
      <c r="C69" s="571"/>
      <c r="D69" s="1016"/>
      <c r="E69" s="577" t="s">
        <v>224</v>
      </c>
      <c r="F69" s="577"/>
      <c r="G69" s="577"/>
      <c r="H69" s="577"/>
      <c r="I69" s="577"/>
      <c r="J69" s="577"/>
      <c r="K69" s="577"/>
      <c r="L69" s="661"/>
      <c r="M69" s="778"/>
      <c r="N69" s="779"/>
      <c r="O69" s="779">
        <v>2</v>
      </c>
      <c r="P69" s="780"/>
      <c r="Q69" s="778"/>
      <c r="R69" s="779"/>
      <c r="S69" s="779">
        <v>4</v>
      </c>
      <c r="T69" s="779"/>
      <c r="U69" s="780"/>
      <c r="V69" s="770">
        <v>3</v>
      </c>
      <c r="W69" s="769"/>
      <c r="X69" s="766"/>
      <c r="Y69" s="769"/>
      <c r="Z69" s="769"/>
      <c r="AA69" s="759"/>
      <c r="AB69" s="627"/>
    </row>
    <row r="70" spans="1:28" ht="12" customHeight="1">
      <c r="A70" s="450"/>
      <c r="B70" s="594" t="s">
        <v>376</v>
      </c>
      <c r="C70" s="571"/>
      <c r="D70" s="1016"/>
      <c r="E70" s="577" t="s">
        <v>269</v>
      </c>
      <c r="F70" s="578"/>
      <c r="G70" s="578"/>
      <c r="H70" s="578"/>
      <c r="I70" s="578"/>
      <c r="J70" s="578"/>
      <c r="K70" s="578"/>
      <c r="L70" s="662"/>
      <c r="M70" s="686"/>
      <c r="N70" s="684"/>
      <c r="O70" s="684"/>
      <c r="P70" s="687"/>
      <c r="Q70" s="686"/>
      <c r="R70" s="684"/>
      <c r="S70" s="684">
        <v>2</v>
      </c>
      <c r="T70" s="684"/>
      <c r="U70" s="687"/>
      <c r="V70" s="770">
        <v>1</v>
      </c>
      <c r="W70" s="769"/>
      <c r="X70" s="766"/>
      <c r="Y70" s="769">
        <v>3</v>
      </c>
      <c r="Z70" s="769"/>
      <c r="AA70" s="759"/>
      <c r="AB70" s="627"/>
    </row>
    <row r="71" spans="2:28" ht="12" customHeight="1">
      <c r="B71" s="594" t="s">
        <v>271</v>
      </c>
      <c r="C71" s="571"/>
      <c r="D71" s="1016"/>
      <c r="E71" s="1018" t="s">
        <v>461</v>
      </c>
      <c r="F71" s="1019"/>
      <c r="G71" s="1019"/>
      <c r="H71" s="1019"/>
      <c r="I71" s="1019"/>
      <c r="J71" s="1019"/>
      <c r="K71" s="1019"/>
      <c r="L71" s="1020"/>
      <c r="M71" s="778">
        <v>3</v>
      </c>
      <c r="N71" s="779"/>
      <c r="O71" s="779">
        <v>3</v>
      </c>
      <c r="P71" s="780"/>
      <c r="Q71" s="778">
        <v>4</v>
      </c>
      <c r="R71" s="779"/>
      <c r="S71" s="779">
        <v>2</v>
      </c>
      <c r="T71" s="779"/>
      <c r="U71" s="780"/>
      <c r="V71" s="778">
        <v>4</v>
      </c>
      <c r="W71" s="779"/>
      <c r="X71" s="771"/>
      <c r="Y71" s="779"/>
      <c r="Z71" s="769"/>
      <c r="AA71" s="759"/>
      <c r="AB71" s="627"/>
    </row>
    <row r="72" spans="1:28" ht="12" customHeight="1">
      <c r="A72" s="444"/>
      <c r="B72" s="601" t="s">
        <v>238</v>
      </c>
      <c r="C72" s="578"/>
      <c r="D72" s="1016"/>
      <c r="E72" s="577" t="s">
        <v>460</v>
      </c>
      <c r="F72" s="578"/>
      <c r="G72" s="578"/>
      <c r="H72" s="578"/>
      <c r="I72" s="578"/>
      <c r="J72" s="578"/>
      <c r="K72" s="578"/>
      <c r="L72" s="662"/>
      <c r="M72" s="778"/>
      <c r="N72" s="779"/>
      <c r="O72" s="779"/>
      <c r="P72" s="780"/>
      <c r="Q72" s="778"/>
      <c r="R72" s="779"/>
      <c r="S72" s="779">
        <v>4</v>
      </c>
      <c r="T72" s="779"/>
      <c r="U72" s="780"/>
      <c r="V72" s="778">
        <v>1</v>
      </c>
      <c r="W72" s="771"/>
      <c r="X72" s="771"/>
      <c r="Y72" s="779">
        <v>3</v>
      </c>
      <c r="Z72" s="771"/>
      <c r="AA72" s="759"/>
      <c r="AB72" s="627"/>
    </row>
    <row r="73" spans="1:28" ht="12" customHeight="1" thickBot="1">
      <c r="A73" s="444"/>
      <c r="B73" s="602" t="s">
        <v>296</v>
      </c>
      <c r="C73" s="603"/>
      <c r="D73" s="1017"/>
      <c r="E73" s="1012"/>
      <c r="F73" s="1012"/>
      <c r="G73" s="1012"/>
      <c r="H73" s="1012"/>
      <c r="I73" s="1012"/>
      <c r="J73" s="1012"/>
      <c r="K73" s="1012"/>
      <c r="L73" s="1013"/>
      <c r="M73" s="709"/>
      <c r="N73" s="710"/>
      <c r="O73" s="710"/>
      <c r="P73" s="711"/>
      <c r="Q73" s="709"/>
      <c r="R73" s="710"/>
      <c r="S73" s="710"/>
      <c r="T73" s="710"/>
      <c r="U73" s="711"/>
      <c r="V73" s="772"/>
      <c r="W73" s="773"/>
      <c r="X73" s="773"/>
      <c r="Y73" s="773"/>
      <c r="Z73" s="773"/>
      <c r="AA73" s="774"/>
      <c r="AB73" s="627"/>
    </row>
    <row r="74" ht="12.75">
      <c r="Z74" s="775"/>
    </row>
    <row r="75" spans="2:21" ht="15">
      <c r="B75" s="440"/>
      <c r="C75" s="440"/>
      <c r="D75" s="440"/>
      <c r="E75" s="440"/>
      <c r="F75" s="440"/>
      <c r="G75" s="440"/>
      <c r="H75" s="440"/>
      <c r="I75" s="440"/>
      <c r="J75" s="440"/>
      <c r="K75" s="440"/>
      <c r="L75" s="440"/>
      <c r="M75" s="713"/>
      <c r="N75" s="713"/>
      <c r="O75" s="713"/>
      <c r="P75" s="713"/>
      <c r="Q75" s="713"/>
      <c r="R75" s="713"/>
      <c r="S75" s="713"/>
      <c r="T75" s="713"/>
      <c r="U75" s="713"/>
    </row>
    <row r="76" spans="2:21" ht="15">
      <c r="B76" s="452" t="s">
        <v>389</v>
      </c>
      <c r="C76" s="440" t="s">
        <v>390</v>
      </c>
      <c r="D76" s="440"/>
      <c r="E76" s="440"/>
      <c r="F76" s="440"/>
      <c r="G76" s="440"/>
      <c r="H76" s="440"/>
      <c r="I76" s="440"/>
      <c r="J76" s="440"/>
      <c r="K76" s="440"/>
      <c r="L76" s="440"/>
      <c r="M76" s="713"/>
      <c r="N76" s="713"/>
      <c r="O76" s="713"/>
      <c r="P76" s="713"/>
      <c r="Q76" s="713"/>
      <c r="R76" s="713"/>
      <c r="S76" s="713"/>
      <c r="T76" s="713"/>
      <c r="U76" s="713"/>
    </row>
    <row r="77" ht="12.75">
      <c r="B77" s="565"/>
    </row>
    <row r="78" spans="2:24" ht="15">
      <c r="B78" s="440"/>
      <c r="C78" s="440"/>
      <c r="D78" s="440"/>
      <c r="E78" s="440"/>
      <c r="F78" s="440"/>
      <c r="G78" s="440"/>
      <c r="H78" s="440"/>
      <c r="I78" s="440"/>
      <c r="J78" s="440"/>
      <c r="K78" s="440"/>
      <c r="X78" s="776"/>
    </row>
    <row r="79" spans="2:11" ht="15">
      <c r="B79" s="440"/>
      <c r="C79" s="440"/>
      <c r="D79" s="440"/>
      <c r="E79" s="440"/>
      <c r="F79" s="440"/>
      <c r="G79" s="440"/>
      <c r="H79" s="440"/>
      <c r="I79" s="440"/>
      <c r="J79" s="440"/>
      <c r="K79" s="440"/>
    </row>
  </sheetData>
  <sheetProtection/>
  <mergeCells count="53">
    <mergeCell ref="B65:C65"/>
    <mergeCell ref="M64:N65"/>
    <mergeCell ref="C63:Y63"/>
    <mergeCell ref="B60:C60"/>
    <mergeCell ref="B59:C59"/>
    <mergeCell ref="J3:L3"/>
    <mergeCell ref="B62:C62"/>
    <mergeCell ref="B61:C61"/>
    <mergeCell ref="B2:B6"/>
    <mergeCell ref="G2:G6"/>
    <mergeCell ref="E73:L73"/>
    <mergeCell ref="E66:L66"/>
    <mergeCell ref="D66:D73"/>
    <mergeCell ref="E71:L71"/>
    <mergeCell ref="X64:X65"/>
    <mergeCell ref="Y64:Z65"/>
    <mergeCell ref="AB2:AB7"/>
    <mergeCell ref="V3:AA3"/>
    <mergeCell ref="D64:L64"/>
    <mergeCell ref="V4:X4"/>
    <mergeCell ref="V5:X5"/>
    <mergeCell ref="O5:P5"/>
    <mergeCell ref="M5:N5"/>
    <mergeCell ref="H3:H6"/>
    <mergeCell ref="S64:T65"/>
    <mergeCell ref="U64:U65"/>
    <mergeCell ref="C1:X1"/>
    <mergeCell ref="C2:C6"/>
    <mergeCell ref="D3:D6"/>
    <mergeCell ref="E3:E6"/>
    <mergeCell ref="S4:U4"/>
    <mergeCell ref="M2:AA2"/>
    <mergeCell ref="J4:J6"/>
    <mergeCell ref="Y5:AA5"/>
    <mergeCell ref="F2:F6"/>
    <mergeCell ref="D2:E2"/>
    <mergeCell ref="Q4:R4"/>
    <mergeCell ref="M4:N4"/>
    <mergeCell ref="H2:L2"/>
    <mergeCell ref="I3:I6"/>
    <mergeCell ref="K5:K6"/>
    <mergeCell ref="O4:P4"/>
    <mergeCell ref="M3:P3"/>
    <mergeCell ref="Y4:AA4"/>
    <mergeCell ref="L5:L6"/>
    <mergeCell ref="O64:P65"/>
    <mergeCell ref="Q64:R65"/>
    <mergeCell ref="K4:L4"/>
    <mergeCell ref="Q3:U3"/>
    <mergeCell ref="S5:U5"/>
    <mergeCell ref="Q5:R5"/>
    <mergeCell ref="V64:W65"/>
    <mergeCell ref="AA64:AA65"/>
  </mergeCells>
  <printOptions horizontalCentered="1"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paperSize="9" scale="89" r:id="rId3"/>
  <rowBreaks count="2" manualBreakCount="2">
    <brk id="25" max="255" man="1"/>
    <brk id="47" max="255" man="1"/>
  </rowBreaks>
  <ignoredErrors>
    <ignoredError sqref="W51 H36:AA36 H17:AA35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3"/>
  <sheetViews>
    <sheetView view="pageBreakPreview" zoomScaleSheetLayoutView="100" zoomScalePageLayoutView="0" workbookViewId="0" topLeftCell="A7">
      <selection activeCell="H13" sqref="H13:I13"/>
    </sheetView>
  </sheetViews>
  <sheetFormatPr defaultColWidth="9.125" defaultRowHeight="12.75"/>
  <cols>
    <col min="1" max="1" width="4.625" style="449" customWidth="1"/>
    <col min="2" max="2" width="4.50390625" style="449" customWidth="1"/>
    <col min="3" max="3" width="64.375" style="449" customWidth="1"/>
    <col min="4" max="4" width="24.00390625" style="449" customWidth="1"/>
    <col min="5" max="8" width="9.125" style="449" customWidth="1"/>
    <col min="9" max="9" width="30.125" style="449" customWidth="1"/>
    <col min="10" max="16384" width="9.125" style="449" customWidth="1"/>
  </cols>
  <sheetData>
    <row r="1" s="445" customFormat="1" ht="17.25">
      <c r="B1" s="431" t="s">
        <v>189</v>
      </c>
    </row>
    <row r="3" spans="2:9" s="445" customFormat="1" ht="27.75" customHeight="1">
      <c r="B3" s="446" t="s">
        <v>134</v>
      </c>
      <c r="C3" s="453" t="s">
        <v>393</v>
      </c>
      <c r="D3" s="446" t="s">
        <v>193</v>
      </c>
      <c r="E3" s="1042" t="s">
        <v>192</v>
      </c>
      <c r="F3" s="1042"/>
      <c r="G3" s="447" t="s">
        <v>190</v>
      </c>
      <c r="H3" s="1041" t="s">
        <v>191</v>
      </c>
      <c r="I3" s="1041"/>
    </row>
    <row r="4" spans="2:9" s="445" customFormat="1" ht="27" customHeight="1">
      <c r="B4" s="447">
        <v>1</v>
      </c>
      <c r="C4" s="714" t="s">
        <v>395</v>
      </c>
      <c r="D4" s="669" t="s">
        <v>188</v>
      </c>
      <c r="E4" s="840" t="s">
        <v>294</v>
      </c>
      <c r="F4" s="840"/>
      <c r="G4" s="669">
        <v>4</v>
      </c>
      <c r="H4" s="840" t="s">
        <v>384</v>
      </c>
      <c r="I4" s="840"/>
    </row>
    <row r="5" spans="2:9" s="445" customFormat="1" ht="39" customHeight="1">
      <c r="B5" s="447">
        <v>2</v>
      </c>
      <c r="C5" s="714" t="s">
        <v>395</v>
      </c>
      <c r="D5" s="669" t="s">
        <v>394</v>
      </c>
      <c r="E5" s="840" t="s">
        <v>294</v>
      </c>
      <c r="F5" s="840"/>
      <c r="G5" s="669">
        <v>4</v>
      </c>
      <c r="H5" s="840" t="s">
        <v>388</v>
      </c>
      <c r="I5" s="840"/>
    </row>
    <row r="6" spans="2:9" s="445" customFormat="1" ht="44.25" customHeight="1">
      <c r="B6" s="447">
        <v>4</v>
      </c>
      <c r="C6" s="715" t="s">
        <v>396</v>
      </c>
      <c r="D6" s="669" t="s">
        <v>394</v>
      </c>
      <c r="E6" s="840" t="s">
        <v>294</v>
      </c>
      <c r="F6" s="840"/>
      <c r="G6" s="716">
        <v>4</v>
      </c>
      <c r="H6" s="840" t="s">
        <v>385</v>
      </c>
      <c r="I6" s="840"/>
    </row>
    <row r="7" spans="2:9" s="445" customFormat="1" ht="44.25" customHeight="1">
      <c r="B7" s="448">
        <v>5</v>
      </c>
      <c r="C7" s="715" t="s">
        <v>397</v>
      </c>
      <c r="D7" s="669" t="s">
        <v>394</v>
      </c>
      <c r="E7" s="840" t="s">
        <v>294</v>
      </c>
      <c r="F7" s="840"/>
      <c r="G7" s="669">
        <v>4</v>
      </c>
      <c r="H7" s="840" t="s">
        <v>387</v>
      </c>
      <c r="I7" s="840"/>
    </row>
    <row r="8" spans="2:9" s="445" customFormat="1" ht="39" customHeight="1">
      <c r="B8" s="448">
        <v>6</v>
      </c>
      <c r="C8" s="715" t="s">
        <v>397</v>
      </c>
      <c r="D8" s="669" t="s">
        <v>394</v>
      </c>
      <c r="E8" s="840" t="s">
        <v>294</v>
      </c>
      <c r="F8" s="840"/>
      <c r="G8" s="669">
        <v>5</v>
      </c>
      <c r="H8" s="840" t="s">
        <v>462</v>
      </c>
      <c r="I8" s="840"/>
    </row>
    <row r="9" spans="2:9" s="445" customFormat="1" ht="39" customHeight="1">
      <c r="B9" s="448">
        <v>7</v>
      </c>
      <c r="C9" s="717" t="s">
        <v>398</v>
      </c>
      <c r="D9" s="669" t="s">
        <v>188</v>
      </c>
      <c r="E9" s="840" t="s">
        <v>194</v>
      </c>
      <c r="F9" s="840"/>
      <c r="G9" s="669">
        <v>4</v>
      </c>
      <c r="H9" s="840" t="s">
        <v>386</v>
      </c>
      <c r="I9" s="840"/>
    </row>
    <row r="10" spans="2:9" s="445" customFormat="1" ht="41.25" customHeight="1">
      <c r="B10" s="447">
        <v>8</v>
      </c>
      <c r="C10" s="717" t="s">
        <v>398</v>
      </c>
      <c r="D10" s="669" t="s">
        <v>394</v>
      </c>
      <c r="E10" s="840" t="s">
        <v>194</v>
      </c>
      <c r="F10" s="840"/>
      <c r="G10" s="669">
        <v>6</v>
      </c>
      <c r="H10" s="840" t="s">
        <v>476</v>
      </c>
      <c r="I10" s="840"/>
    </row>
    <row r="11" spans="2:9" s="445" customFormat="1" ht="41.25" customHeight="1">
      <c r="B11" s="718">
        <v>10</v>
      </c>
      <c r="C11" s="669" t="s">
        <v>399</v>
      </c>
      <c r="D11" s="669" t="s">
        <v>394</v>
      </c>
      <c r="E11" s="840" t="s">
        <v>294</v>
      </c>
      <c r="F11" s="840"/>
      <c r="G11" s="669">
        <v>6</v>
      </c>
      <c r="H11" s="840" t="s">
        <v>392</v>
      </c>
      <c r="I11" s="840"/>
    </row>
    <row r="12" spans="2:9" s="445" customFormat="1" ht="42" customHeight="1">
      <c r="B12" s="718">
        <v>11</v>
      </c>
      <c r="C12" s="715" t="s">
        <v>400</v>
      </c>
      <c r="D12" s="669" t="s">
        <v>394</v>
      </c>
      <c r="E12" s="840" t="s">
        <v>294</v>
      </c>
      <c r="F12" s="840"/>
      <c r="G12" s="669">
        <v>6</v>
      </c>
      <c r="H12" s="840" t="s">
        <v>387</v>
      </c>
      <c r="I12" s="840"/>
    </row>
    <row r="13" spans="2:9" ht="12.75">
      <c r="B13" s="1038" t="s">
        <v>379</v>
      </c>
      <c r="C13" s="1039"/>
      <c r="D13" s="1039"/>
      <c r="E13" s="1039"/>
      <c r="F13" s="1039"/>
      <c r="G13" s="1040"/>
      <c r="H13" s="1036" t="s">
        <v>380</v>
      </c>
      <c r="I13" s="1037"/>
    </row>
  </sheetData>
  <sheetProtection/>
  <mergeCells count="22">
    <mergeCell ref="H3:I3"/>
    <mergeCell ref="E3:F3"/>
    <mergeCell ref="E10:F10"/>
    <mergeCell ref="E4:F4"/>
    <mergeCell ref="H10:I10"/>
    <mergeCell ref="E6:F6"/>
    <mergeCell ref="H8:I8"/>
    <mergeCell ref="H9:I9"/>
    <mergeCell ref="E9:F9"/>
    <mergeCell ref="E7:F7"/>
    <mergeCell ref="H4:I4"/>
    <mergeCell ref="E5:F5"/>
    <mergeCell ref="H7:I7"/>
    <mergeCell ref="H6:I6"/>
    <mergeCell ref="E8:F8"/>
    <mergeCell ref="H5:I5"/>
    <mergeCell ref="H13:I13"/>
    <mergeCell ref="B13:G13"/>
    <mergeCell ref="E11:F11"/>
    <mergeCell ref="E12:F12"/>
    <mergeCell ref="H12:I12"/>
    <mergeCell ref="H11:I11"/>
  </mergeCells>
  <printOptions/>
  <pageMargins left="0.25" right="0.25" top="0.75" bottom="0.75" header="0.3" footer="0.3"/>
  <pageSetup horizontalDpi="600" verticalDpi="600" orientation="landscape" paperSize="9" scale="88" r:id="rId1"/>
  <rowBreaks count="1" manualBreakCount="1">
    <brk id="13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40"/>
  <sheetViews>
    <sheetView tabSelected="1" zoomScalePageLayoutView="0" workbookViewId="0" topLeftCell="A4">
      <selection activeCell="A5" sqref="A5"/>
    </sheetView>
  </sheetViews>
  <sheetFormatPr defaultColWidth="9.00390625" defaultRowHeight="12.75"/>
  <cols>
    <col min="1" max="1" width="187.375" style="552" customWidth="1"/>
    <col min="2" max="16384" width="8.875" style="552" customWidth="1"/>
  </cols>
  <sheetData>
    <row r="1" ht="15">
      <c r="A1" s="454" t="s">
        <v>402</v>
      </c>
    </row>
    <row r="2" ht="15">
      <c r="A2" s="454"/>
    </row>
    <row r="3" ht="144" customHeight="1">
      <c r="A3" s="455" t="s">
        <v>403</v>
      </c>
    </row>
    <row r="4" ht="30.75" customHeight="1">
      <c r="A4" s="455" t="s">
        <v>466</v>
      </c>
    </row>
    <row r="5" ht="104.25" customHeight="1">
      <c r="A5" s="455" t="s">
        <v>404</v>
      </c>
    </row>
    <row r="6" ht="57" customHeight="1">
      <c r="A6" s="455" t="s">
        <v>479</v>
      </c>
    </row>
    <row r="7" ht="36.75" customHeight="1">
      <c r="A7" s="455" t="s">
        <v>405</v>
      </c>
    </row>
    <row r="8" ht="54" customHeight="1">
      <c r="A8" s="455" t="s">
        <v>406</v>
      </c>
    </row>
    <row r="9" ht="54.75" customHeight="1">
      <c r="A9" s="455" t="s">
        <v>407</v>
      </c>
    </row>
    <row r="10" ht="55.5" customHeight="1">
      <c r="A10" s="455" t="s">
        <v>408</v>
      </c>
    </row>
    <row r="11" ht="60" customHeight="1">
      <c r="A11" s="455" t="s">
        <v>409</v>
      </c>
    </row>
    <row r="12" ht="50.25" customHeight="1">
      <c r="A12" s="455" t="s">
        <v>410</v>
      </c>
    </row>
    <row r="13" ht="66.75" customHeight="1">
      <c r="A13" s="455" t="s">
        <v>411</v>
      </c>
    </row>
    <row r="14" ht="44.25" customHeight="1">
      <c r="A14" s="455" t="s">
        <v>412</v>
      </c>
    </row>
    <row r="15" ht="68.25" customHeight="1">
      <c r="A15" s="455" t="s">
        <v>413</v>
      </c>
    </row>
    <row r="16" ht="57" customHeight="1">
      <c r="A16" s="455" t="s">
        <v>414</v>
      </c>
    </row>
    <row r="17" ht="51.75" customHeight="1">
      <c r="A17" s="455" t="s">
        <v>415</v>
      </c>
    </row>
    <row r="18" ht="15">
      <c r="A18" s="455"/>
    </row>
    <row r="19" ht="15">
      <c r="A19" s="455" t="s">
        <v>416</v>
      </c>
    </row>
    <row r="20" ht="20.25" customHeight="1">
      <c r="A20" s="455" t="s">
        <v>417</v>
      </c>
    </row>
    <row r="21" ht="17.25" customHeight="1">
      <c r="A21" s="455" t="s">
        <v>418</v>
      </c>
    </row>
    <row r="22" ht="19.5" customHeight="1">
      <c r="A22" s="455" t="s">
        <v>419</v>
      </c>
    </row>
    <row r="23" ht="19.5" customHeight="1">
      <c r="A23" s="455" t="s">
        <v>420</v>
      </c>
    </row>
    <row r="24" ht="15">
      <c r="A24" s="455" t="s">
        <v>421</v>
      </c>
    </row>
    <row r="25" ht="18.75" customHeight="1">
      <c r="A25" s="455" t="s">
        <v>422</v>
      </c>
    </row>
    <row r="26" ht="18" customHeight="1">
      <c r="A26" s="455" t="s">
        <v>423</v>
      </c>
    </row>
    <row r="27" ht="19.5" customHeight="1">
      <c r="A27" s="455" t="s">
        <v>424</v>
      </c>
    </row>
    <row r="28" ht="0.75" customHeight="1">
      <c r="A28" s="455" t="s">
        <v>425</v>
      </c>
    </row>
    <row r="29" ht="24.75" customHeight="1" hidden="1">
      <c r="A29" s="455" t="s">
        <v>426</v>
      </c>
    </row>
    <row r="30" ht="24.75" customHeight="1" hidden="1">
      <c r="A30" s="455" t="s">
        <v>427</v>
      </c>
    </row>
    <row r="31" ht="25.5" customHeight="1" hidden="1">
      <c r="A31" s="455" t="s">
        <v>428</v>
      </c>
    </row>
    <row r="32" ht="15" hidden="1">
      <c r="A32" s="455" t="s">
        <v>429</v>
      </c>
    </row>
    <row r="33" ht="15">
      <c r="A33" s="455" t="s">
        <v>430</v>
      </c>
    </row>
    <row r="34" ht="15">
      <c r="A34" s="455" t="s">
        <v>431</v>
      </c>
    </row>
    <row r="35" ht="24" customHeight="1">
      <c r="A35" s="455" t="s">
        <v>432</v>
      </c>
    </row>
    <row r="36" ht="25.5" customHeight="1">
      <c r="A36" s="455" t="s">
        <v>433</v>
      </c>
    </row>
    <row r="37" ht="21.75" customHeight="1">
      <c r="A37" s="455" t="s">
        <v>434</v>
      </c>
    </row>
    <row r="38" ht="15">
      <c r="A38" s="455" t="s">
        <v>435</v>
      </c>
    </row>
    <row r="39" ht="27" customHeight="1">
      <c r="A39" s="455" t="s">
        <v>436</v>
      </c>
    </row>
    <row r="40" ht="21.75" customHeight="1">
      <c r="A40" s="455" t="s">
        <v>437</v>
      </c>
    </row>
  </sheetData>
  <sheetProtection/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Guravlev</dc:creator>
  <cp:keywords/>
  <dc:description/>
  <cp:lastModifiedBy>user</cp:lastModifiedBy>
  <cp:lastPrinted>2019-08-28T08:25:46Z</cp:lastPrinted>
  <dcterms:created xsi:type="dcterms:W3CDTF">2003-05-21T07:05:02Z</dcterms:created>
  <dcterms:modified xsi:type="dcterms:W3CDTF">2020-07-28T09:48:06Z</dcterms:modified>
  <cp:category/>
  <cp:version/>
  <cp:contentType/>
  <cp:contentStatus/>
</cp:coreProperties>
</file>