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LL_FOR_Site\ПЛАНЫ+ООП  на сайт 2026-2027 уч.год\35.01.27 +Мастер сельсхозяйственного производста\"/>
    </mc:Choice>
  </mc:AlternateContent>
  <xr:revisionPtr revIDLastSave="0" documentId="8_{C6C2917C-C020-44DE-9424-37F1FB8078BE}" xr6:coauthVersionLast="47" xr6:coauthVersionMax="47" xr10:uidLastSave="{00000000-0000-0000-0000-000000000000}"/>
  <bookViews>
    <workbookView xWindow="-108" yWindow="-108" windowWidth="23256" windowHeight="12456" xr2:uid="{B688EBFC-0424-4A29-AD0A-E39155E7AC01}"/>
  </bookViews>
  <sheets>
    <sheet name="Титул 35.01.27" sheetId="6" r:id="rId1"/>
    <sheet name="1,2 График учебного процесса" sheetId="9" r:id="rId2"/>
    <sheet name="Учебный план" sheetId="1" state="hidden" r:id="rId3"/>
    <sheet name="3. УП (1,2 курс)2024-2026" sheetId="10" r:id="rId4"/>
    <sheet name="4. Специальные помещения" sheetId="13" r:id="rId5"/>
    <sheet name="5. Пояснительная записка" sheetId="12" r:id="rId6"/>
  </sheets>
  <definedNames>
    <definedName name="_GoBack" localSheetId="5">'5. Пояснительная записка'!#REF!</definedName>
    <definedName name="_xlnm.Print_Area" localSheetId="3">'3. УП (1,2 курс)2024-2026'!$B$1:$AL$65</definedName>
    <definedName name="_xlnm.Print_Area" localSheetId="0">'Титул 35.01.27'!$A$2:$BN$44</definedName>
    <definedName name="_xlnm.Print_Area" localSheetId="2">'Учебный план'!$A$1:$AF$98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0" l="1"/>
  <c r="J9" i="10"/>
  <c r="K9" i="10"/>
  <c r="L9" i="10"/>
  <c r="N9" i="10"/>
  <c r="P9" i="10"/>
  <c r="Q9" i="10"/>
  <c r="R9" i="10"/>
  <c r="S9" i="10"/>
  <c r="T9" i="10"/>
  <c r="V9" i="10"/>
  <c r="W9" i="10"/>
  <c r="X9" i="10"/>
  <c r="Y9" i="10"/>
  <c r="Z9" i="10"/>
  <c r="AB9" i="10"/>
  <c r="AC9" i="10"/>
  <c r="AD9" i="10"/>
  <c r="AE9" i="10"/>
  <c r="AF9" i="10"/>
  <c r="AH9" i="10"/>
  <c r="AI9" i="10"/>
  <c r="AJ9" i="10"/>
  <c r="AK9" i="10"/>
  <c r="AL9" i="10"/>
  <c r="H10" i="10"/>
  <c r="I10" i="10"/>
  <c r="O10" i="10"/>
  <c r="U10" i="10"/>
  <c r="H11" i="10"/>
  <c r="M11" i="10"/>
  <c r="O11" i="10"/>
  <c r="U11" i="10"/>
  <c r="H12" i="10"/>
  <c r="M12" i="10"/>
  <c r="AA12" i="10"/>
  <c r="AG12" i="10"/>
  <c r="H13" i="10"/>
  <c r="M13" i="10"/>
  <c r="O13" i="10"/>
  <c r="U13" i="10"/>
  <c r="H14" i="10"/>
  <c r="M14" i="10"/>
  <c r="O14" i="10"/>
  <c r="U14" i="10"/>
  <c r="H15" i="10"/>
  <c r="I15" i="10"/>
  <c r="U15" i="10"/>
  <c r="AA15" i="10"/>
  <c r="AG15" i="10"/>
  <c r="H16" i="10"/>
  <c r="M16" i="10"/>
  <c r="O16" i="10"/>
  <c r="U16" i="10"/>
  <c r="AA16" i="10"/>
  <c r="AG16" i="10"/>
  <c r="H17" i="10"/>
  <c r="M17" i="10"/>
  <c r="O17" i="10"/>
  <c r="U17" i="10"/>
  <c r="H18" i="10"/>
  <c r="M18" i="10"/>
  <c r="U18" i="10"/>
  <c r="H19" i="10"/>
  <c r="M19" i="10"/>
  <c r="O19" i="10"/>
  <c r="U19" i="10"/>
  <c r="H20" i="10"/>
  <c r="M20" i="10"/>
  <c r="O20" i="10"/>
  <c r="U20" i="10"/>
  <c r="G21" i="10"/>
  <c r="J21" i="10"/>
  <c r="K21" i="10"/>
  <c r="L21" i="10"/>
  <c r="M21" i="10"/>
  <c r="O21" i="10"/>
  <c r="P21" i="10"/>
  <c r="Q21" i="10"/>
  <c r="R21" i="10"/>
  <c r="S21" i="10"/>
  <c r="T21" i="10"/>
  <c r="V21" i="10"/>
  <c r="W21" i="10"/>
  <c r="X21" i="10"/>
  <c r="Y21" i="10"/>
  <c r="Z21" i="10"/>
  <c r="AB21" i="10"/>
  <c r="AC21" i="10"/>
  <c r="AD21" i="10"/>
  <c r="AE21" i="10"/>
  <c r="AF21" i="10"/>
  <c r="AH21" i="10"/>
  <c r="AI21" i="10"/>
  <c r="AJ21" i="10"/>
  <c r="AK21" i="10"/>
  <c r="AL21" i="10"/>
  <c r="H22" i="10"/>
  <c r="I22" i="10"/>
  <c r="U22" i="10"/>
  <c r="AA22" i="10"/>
  <c r="AG22" i="10"/>
  <c r="H23" i="10"/>
  <c r="I23" i="10"/>
  <c r="N23" i="10"/>
  <c r="U23" i="10"/>
  <c r="AA23" i="10"/>
  <c r="AG23" i="10"/>
  <c r="H24" i="10"/>
  <c r="I24" i="10"/>
  <c r="U24" i="10"/>
  <c r="F25" i="10"/>
  <c r="H25" i="10"/>
  <c r="J25" i="10"/>
  <c r="K25" i="10"/>
  <c r="L25" i="10"/>
  <c r="N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H25" i="10"/>
  <c r="AI25" i="10"/>
  <c r="AJ25" i="10"/>
  <c r="AK25" i="10"/>
  <c r="AL25" i="10"/>
  <c r="H26" i="10"/>
  <c r="M26" i="10"/>
  <c r="O26" i="10"/>
  <c r="G27" i="10"/>
  <c r="H27" i="10"/>
  <c r="M27" i="10"/>
  <c r="AG27" i="10"/>
  <c r="H28" i="10"/>
  <c r="M28" i="10"/>
  <c r="AG28" i="10"/>
  <c r="G29" i="10"/>
  <c r="H29" i="10"/>
  <c r="M29" i="10"/>
  <c r="AG29" i="10"/>
  <c r="H30" i="10"/>
  <c r="M30" i="10"/>
  <c r="O30" i="10"/>
  <c r="H31" i="10"/>
  <c r="M31" i="10"/>
  <c r="AG31" i="10"/>
  <c r="F33" i="10"/>
  <c r="G33" i="10"/>
  <c r="I33" i="10"/>
  <c r="J33" i="10"/>
  <c r="K33" i="10"/>
  <c r="L33" i="10"/>
  <c r="M33" i="10"/>
  <c r="N33" i="10"/>
  <c r="P33" i="10"/>
  <c r="Q33" i="10"/>
  <c r="R33" i="10"/>
  <c r="S33" i="10"/>
  <c r="T33" i="10"/>
  <c r="U33" i="10"/>
  <c r="V33" i="10"/>
  <c r="W33" i="10"/>
  <c r="X33" i="10"/>
  <c r="Y33" i="10"/>
  <c r="Z33" i="10"/>
  <c r="AB33" i="10"/>
  <c r="AC33" i="10"/>
  <c r="AD33" i="10"/>
  <c r="AE33" i="10"/>
  <c r="AF33" i="10"/>
  <c r="AG33" i="10"/>
  <c r="AH33" i="10"/>
  <c r="AI33" i="10"/>
  <c r="AJ33" i="10"/>
  <c r="AK33" i="10"/>
  <c r="AL33" i="10"/>
  <c r="H34" i="10"/>
  <c r="O34" i="10"/>
  <c r="H35" i="10"/>
  <c r="O35" i="10"/>
  <c r="H36" i="10"/>
  <c r="O36" i="10"/>
  <c r="H37" i="10"/>
  <c r="O37" i="10"/>
  <c r="H38" i="10"/>
  <c r="AA38" i="10"/>
  <c r="H39" i="10"/>
  <c r="AA39" i="10"/>
  <c r="H40" i="10"/>
  <c r="AA40" i="10"/>
  <c r="P41" i="10"/>
  <c r="R41" i="10"/>
  <c r="S41" i="10"/>
  <c r="T41" i="10"/>
  <c r="G42" i="10"/>
  <c r="I42" i="10"/>
  <c r="J42" i="10"/>
  <c r="K42" i="10"/>
  <c r="L42" i="10"/>
  <c r="O42" i="10"/>
  <c r="Q42" i="10"/>
  <c r="V42" i="10"/>
  <c r="W42" i="10"/>
  <c r="X42" i="10"/>
  <c r="Y42" i="10"/>
  <c r="Z42" i="10"/>
  <c r="AA42" i="10"/>
  <c r="AB42" i="10"/>
  <c r="AC42" i="10"/>
  <c r="AD42" i="10"/>
  <c r="AE42" i="10"/>
  <c r="AF42" i="10"/>
  <c r="AG42" i="10"/>
  <c r="AI42" i="10"/>
  <c r="AJ42" i="10"/>
  <c r="AK42" i="10"/>
  <c r="AL42" i="10"/>
  <c r="H43" i="10"/>
  <c r="M43" i="10"/>
  <c r="U43" i="10"/>
  <c r="H44" i="10"/>
  <c r="M44" i="10"/>
  <c r="U44" i="10"/>
  <c r="G45" i="10"/>
  <c r="H45" i="10"/>
  <c r="U45" i="10"/>
  <c r="G46" i="10"/>
  <c r="H46" i="10"/>
  <c r="U46" i="10"/>
  <c r="G47" i="10"/>
  <c r="H47" i="10"/>
  <c r="I47" i="10"/>
  <c r="O47" i="10"/>
  <c r="U47" i="10"/>
  <c r="I48" i="10"/>
  <c r="J48" i="10"/>
  <c r="K48" i="10"/>
  <c r="L48" i="10"/>
  <c r="N48" i="10"/>
  <c r="AC48" i="10"/>
  <c r="AD48" i="10"/>
  <c r="AE48" i="10"/>
  <c r="AF48" i="10"/>
  <c r="AH48" i="10"/>
  <c r="AI48" i="10"/>
  <c r="AJ48" i="10"/>
  <c r="AK48" i="10"/>
  <c r="AL48" i="10"/>
  <c r="F49" i="10"/>
  <c r="AA49" i="10"/>
  <c r="F50" i="10"/>
  <c r="M50" i="10"/>
  <c r="AG50" i="10"/>
  <c r="G51" i="10"/>
  <c r="H51" i="10"/>
  <c r="G52" i="10"/>
  <c r="H52" i="10"/>
  <c r="AG52" i="10"/>
  <c r="G53" i="10"/>
  <c r="I53" i="10"/>
  <c r="AG53" i="10"/>
  <c r="G54" i="10"/>
  <c r="H54" i="10"/>
  <c r="I54" i="10"/>
  <c r="O54" i="10"/>
  <c r="U54" i="10"/>
  <c r="AA54" i="10"/>
  <c r="AG54" i="10"/>
  <c r="D56" i="10"/>
  <c r="E56" i="10"/>
  <c r="O60" i="10"/>
  <c r="U60" i="10"/>
  <c r="AA60" i="10"/>
  <c r="U61" i="10"/>
  <c r="G8" i="1"/>
  <c r="H8" i="1"/>
  <c r="J8" i="1"/>
  <c r="K8" i="1"/>
  <c r="N8" i="1"/>
  <c r="O8" i="1"/>
  <c r="I9" i="1"/>
  <c r="M9" i="1"/>
  <c r="I10" i="1"/>
  <c r="M10" i="1"/>
  <c r="I11" i="1"/>
  <c r="M11" i="1"/>
  <c r="I12" i="1"/>
  <c r="M12" i="1"/>
  <c r="I13" i="1"/>
  <c r="M13" i="1"/>
  <c r="I14" i="1"/>
  <c r="M14" i="1"/>
  <c r="I15" i="1"/>
  <c r="M15" i="1"/>
  <c r="I16" i="1"/>
  <c r="M16" i="1"/>
  <c r="I17" i="1"/>
  <c r="M17" i="1"/>
  <c r="I18" i="1"/>
  <c r="M18" i="1"/>
  <c r="I19" i="1"/>
  <c r="M19" i="1"/>
  <c r="I20" i="1"/>
  <c r="M20" i="1"/>
  <c r="I21" i="1"/>
  <c r="M21" i="1"/>
  <c r="I22" i="1"/>
  <c r="M22" i="1"/>
  <c r="I23" i="1"/>
  <c r="M23" i="1"/>
  <c r="P26" i="1"/>
  <c r="Q26" i="1"/>
  <c r="S26" i="1"/>
  <c r="V26" i="1"/>
  <c r="X26" i="1"/>
  <c r="G34" i="1"/>
  <c r="H34" i="1"/>
  <c r="I34" i="1"/>
  <c r="J34" i="1"/>
  <c r="K34" i="1"/>
  <c r="Z34" i="1"/>
  <c r="AA34" i="1"/>
  <c r="AB34" i="1"/>
  <c r="G39" i="1"/>
  <c r="H39" i="1"/>
  <c r="I39" i="1"/>
  <c r="J39" i="1"/>
  <c r="K39" i="1"/>
  <c r="P39" i="1"/>
  <c r="Q39" i="1"/>
  <c r="S39" i="1"/>
  <c r="G46" i="1"/>
  <c r="H46" i="1"/>
  <c r="I46" i="1"/>
  <c r="J46" i="1"/>
  <c r="K46" i="1"/>
  <c r="L46" i="1"/>
  <c r="P46" i="1"/>
  <c r="Q46" i="1"/>
  <c r="S46" i="1"/>
  <c r="U46" i="1"/>
  <c r="V46" i="1"/>
  <c r="X46" i="1"/>
  <c r="Z46" i="1"/>
  <c r="AA46" i="1"/>
  <c r="AB46" i="1"/>
  <c r="L60" i="1"/>
  <c r="P60" i="1"/>
  <c r="Q60" i="1"/>
  <c r="S60" i="1"/>
  <c r="U60" i="1"/>
  <c r="V60" i="1"/>
  <c r="X60" i="1"/>
  <c r="G67" i="1"/>
  <c r="H67" i="1"/>
  <c r="I67" i="1"/>
  <c r="J67" i="1"/>
  <c r="K67" i="1"/>
  <c r="Z67" i="1"/>
  <c r="AA67" i="1"/>
  <c r="AB67" i="1"/>
  <c r="G72" i="1"/>
  <c r="I72" i="1"/>
  <c r="K72" i="1"/>
  <c r="I75" i="1"/>
  <c r="R79" i="1"/>
  <c r="T79" i="1"/>
  <c r="W79" i="1"/>
  <c r="Y79" i="1"/>
  <c r="AC79" i="1"/>
  <c r="I80" i="1"/>
  <c r="I81" i="1"/>
  <c r="I82" i="1"/>
  <c r="I85" i="1"/>
  <c r="C24" i="9"/>
  <c r="G24" i="9"/>
  <c r="AU24" i="9"/>
  <c r="BA24" i="9"/>
  <c r="C25" i="9"/>
  <c r="G25" i="9"/>
  <c r="AU25" i="9"/>
  <c r="BA25" i="9"/>
  <c r="C26" i="9"/>
  <c r="G26" i="9"/>
  <c r="K26" i="9"/>
  <c r="O26" i="9"/>
  <c r="S26" i="9"/>
  <c r="W26" i="9"/>
  <c r="AA26" i="9"/>
  <c r="AC26" i="9"/>
  <c r="AE26" i="9"/>
  <c r="AG26" i="9"/>
  <c r="AI26" i="9"/>
  <c r="AJ26" i="9"/>
  <c r="AM26" i="9"/>
  <c r="AQ26" i="9"/>
  <c r="AU26" i="9"/>
  <c r="AX26" i="9"/>
  <c r="BA26" i="9"/>
  <c r="G8" i="10" l="1"/>
  <c r="J8" i="10"/>
  <c r="K8" i="10"/>
  <c r="L8" i="10"/>
  <c r="P8" i="10"/>
  <c r="Q8" i="10"/>
  <c r="R8" i="10"/>
  <c r="S8" i="10"/>
  <c r="T8" i="10"/>
  <c r="V8" i="10"/>
  <c r="W8" i="10"/>
  <c r="X8" i="10"/>
  <c r="Y8" i="10"/>
  <c r="Z8" i="10"/>
  <c r="AB8" i="10"/>
  <c r="AC8" i="10"/>
  <c r="AD8" i="10"/>
  <c r="AE8" i="10"/>
  <c r="AF8" i="10"/>
  <c r="AH8" i="10"/>
  <c r="AI8" i="10"/>
  <c r="AJ8" i="10"/>
  <c r="AK8" i="10"/>
  <c r="AL8" i="10"/>
  <c r="L25" i="1"/>
  <c r="L24" i="1" s="1"/>
  <c r="P25" i="1"/>
  <c r="Q25" i="1"/>
  <c r="S25" i="1"/>
  <c r="U25" i="1"/>
  <c r="U24" i="1" s="1"/>
  <c r="U79" i="1" s="1"/>
  <c r="U86" i="1" s="1"/>
  <c r="V25" i="1"/>
  <c r="V24" i="1" s="1"/>
  <c r="V79" i="1" s="1"/>
  <c r="V86" i="1" s="1"/>
  <c r="X25" i="1"/>
  <c r="X24" i="1" s="1"/>
  <c r="X79" i="1" s="1"/>
  <c r="X86" i="1" s="1"/>
  <c r="G26" i="1"/>
  <c r="H26" i="1"/>
  <c r="I26" i="1"/>
  <c r="I25" i="1" s="1"/>
  <c r="I24" i="1" s="1"/>
  <c r="J26" i="1"/>
  <c r="J25" i="1" s="1"/>
  <c r="J24" i="1" s="1"/>
  <c r="K26" i="1"/>
  <c r="K25" i="1" s="1"/>
  <c r="K24" i="1" s="1"/>
  <c r="Z26" i="1"/>
  <c r="Z25" i="1" s="1"/>
  <c r="Z24" i="1" s="1"/>
  <c r="Z79" i="1" s="1"/>
  <c r="Z86" i="1" s="1"/>
  <c r="AA26" i="1"/>
  <c r="AA25" i="1" s="1"/>
  <c r="AA24" i="1" s="1"/>
  <c r="AA79" i="1" s="1"/>
  <c r="AA86" i="1" s="1"/>
  <c r="AB26" i="1"/>
  <c r="AB25" i="1" s="1"/>
  <c r="AB24" i="1" s="1"/>
  <c r="AB79" i="1" s="1"/>
  <c r="AB86" i="1" s="1"/>
  <c r="G60" i="1"/>
  <c r="H60" i="1"/>
  <c r="I60" i="1"/>
  <c r="J60" i="1"/>
  <c r="K60" i="1"/>
  <c r="Z60" i="1"/>
  <c r="AA60" i="1"/>
  <c r="AB60" i="1"/>
  <c r="N79" i="1"/>
  <c r="O79" i="1"/>
  <c r="N86" i="1"/>
  <c r="O86" i="1"/>
  <c r="H9" i="10"/>
  <c r="M9" i="10"/>
  <c r="O9" i="10"/>
  <c r="U9" i="10"/>
  <c r="AA9" i="10"/>
  <c r="AG9" i="10"/>
  <c r="F10" i="10"/>
  <c r="I11" i="10"/>
  <c r="I12" i="10"/>
  <c r="I13" i="10"/>
  <c r="I14" i="10"/>
  <c r="F15" i="10"/>
  <c r="I16" i="10"/>
  <c r="I17" i="10"/>
  <c r="I18" i="10"/>
  <c r="I19" i="10"/>
  <c r="I20" i="10"/>
  <c r="H21" i="10"/>
  <c r="I21" i="10"/>
  <c r="N21" i="10"/>
  <c r="N8" i="10" s="1"/>
  <c r="U21" i="10"/>
  <c r="AA21" i="10"/>
  <c r="AA8" i="10" s="1"/>
  <c r="AG21" i="10"/>
  <c r="AG8" i="10" s="1"/>
  <c r="F22" i="10"/>
  <c r="F23" i="10"/>
  <c r="F24" i="10"/>
  <c r="G25" i="10"/>
  <c r="M25" i="10"/>
  <c r="O25" i="10"/>
  <c r="AG25" i="10"/>
  <c r="I26" i="10"/>
  <c r="I25" i="10" s="1"/>
  <c r="P32" i="10"/>
  <c r="P56" i="10" s="1"/>
  <c r="P59" i="10" s="1"/>
  <c r="R32" i="10"/>
  <c r="R56" i="10" s="1"/>
  <c r="R59" i="10" s="1"/>
  <c r="S32" i="10"/>
  <c r="S56" i="10" s="1"/>
  <c r="S59" i="10" s="1"/>
  <c r="T32" i="10"/>
  <c r="T56" i="10" s="1"/>
  <c r="T59" i="10" s="1"/>
  <c r="H33" i="10"/>
  <c r="O33" i="10"/>
  <c r="AA33" i="10"/>
  <c r="I41" i="10"/>
  <c r="J41" i="10"/>
  <c r="K41" i="10"/>
  <c r="L41" i="10"/>
  <c r="O41" i="10"/>
  <c r="Q41" i="10"/>
  <c r="V41" i="10"/>
  <c r="W41" i="10"/>
  <c r="X41" i="10"/>
  <c r="Y41" i="10"/>
  <c r="Z41" i="10"/>
  <c r="AB41" i="10"/>
  <c r="AC41" i="10"/>
  <c r="AD41" i="10"/>
  <c r="AE41" i="10"/>
  <c r="AF41" i="10"/>
  <c r="AH41" i="10"/>
  <c r="AI41" i="10"/>
  <c r="AJ41" i="10"/>
  <c r="AK41" i="10"/>
  <c r="AL41" i="10"/>
  <c r="H42" i="10"/>
  <c r="M42" i="10"/>
  <c r="U42" i="10"/>
  <c r="U41" i="10" s="1"/>
  <c r="F46" i="10"/>
  <c r="F42" i="10" s="1"/>
  <c r="N46" i="10"/>
  <c r="N42" i="10" s="1"/>
  <c r="N41" i="10" s="1"/>
  <c r="F47" i="10"/>
  <c r="G48" i="10"/>
  <c r="H48" i="10"/>
  <c r="M48" i="10"/>
  <c r="AA48" i="10"/>
  <c r="AG48" i="10"/>
  <c r="M49" i="10"/>
  <c r="F51" i="10"/>
  <c r="F52" i="10"/>
  <c r="F53" i="10"/>
  <c r="F54" i="10"/>
  <c r="P55" i="10"/>
  <c r="R55" i="10"/>
  <c r="S55" i="10"/>
  <c r="T55" i="10"/>
  <c r="I8" i="1"/>
  <c r="M8" i="1"/>
  <c r="M79" i="1" s="1"/>
  <c r="P24" i="1" l="1"/>
  <c r="P79" i="1"/>
  <c r="P86" i="1" s="1"/>
  <c r="Q24" i="1"/>
  <c r="Q79" i="1"/>
  <c r="Q86" i="1" s="1"/>
  <c r="S24" i="1"/>
  <c r="S79" i="1"/>
  <c r="S86" i="1" s="1"/>
  <c r="I79" i="1"/>
  <c r="M86" i="1"/>
  <c r="I86" i="1" s="1"/>
  <c r="H8" i="10"/>
  <c r="I8" i="10"/>
  <c r="M8" i="10"/>
  <c r="O8" i="10"/>
  <c r="U8" i="10"/>
  <c r="G25" i="1"/>
  <c r="G24" i="1" s="1"/>
  <c r="H25" i="1"/>
  <c r="H24" i="1" s="1"/>
  <c r="I32" i="10"/>
  <c r="I56" i="10" s="1"/>
  <c r="I55" i="10" s="1"/>
  <c r="J32" i="10"/>
  <c r="J56" i="10" s="1"/>
  <c r="J55" i="10" s="1"/>
  <c r="K32" i="10"/>
  <c r="K56" i="10" s="1"/>
  <c r="K55" i="10" s="1"/>
  <c r="N32" i="10"/>
  <c r="N56" i="10" s="1"/>
  <c r="N55" i="10" s="1"/>
  <c r="Q32" i="10"/>
  <c r="Q56" i="10" s="1"/>
  <c r="U32" i="10"/>
  <c r="V32" i="10"/>
  <c r="V56" i="10" s="1"/>
  <c r="W32" i="10"/>
  <c r="W56" i="10" s="1"/>
  <c r="Y32" i="10"/>
  <c r="Y56" i="10" s="1"/>
  <c r="Z32" i="10"/>
  <c r="Z56" i="10" s="1"/>
  <c r="AC32" i="10"/>
  <c r="AC56" i="10" s="1"/>
  <c r="AD32" i="10"/>
  <c r="AD56" i="10" s="1"/>
  <c r="AF32" i="10"/>
  <c r="AF56" i="10" s="1"/>
  <c r="AH32" i="10"/>
  <c r="AH56" i="10" s="1"/>
  <c r="AJ32" i="10"/>
  <c r="AJ56" i="10" s="1"/>
  <c r="G41" i="10"/>
  <c r="G32" i="10" s="1"/>
  <c r="G56" i="10" s="1"/>
  <c r="G55" i="10" s="1"/>
  <c r="H41" i="10"/>
  <c r="H32" i="10" s="1"/>
  <c r="F48" i="10"/>
  <c r="F41" i="10" s="1"/>
  <c r="F32" i="10" s="1"/>
  <c r="I9" i="10"/>
  <c r="F11" i="10"/>
  <c r="F12" i="10"/>
  <c r="F13" i="10"/>
  <c r="F14" i="10"/>
  <c r="F16" i="10"/>
  <c r="F17" i="10"/>
  <c r="F18" i="10"/>
  <c r="F19" i="10"/>
  <c r="F20" i="10"/>
  <c r="F21" i="10"/>
  <c r="L32" i="10"/>
  <c r="L56" i="10" s="1"/>
  <c r="L55" i="10" s="1"/>
  <c r="X32" i="10"/>
  <c r="X56" i="10" s="1"/>
  <c r="AB32" i="10"/>
  <c r="AB56" i="10" s="1"/>
  <c r="AE32" i="10"/>
  <c r="AE56" i="10" s="1"/>
  <c r="AI32" i="10"/>
  <c r="AI56" i="10" s="1"/>
  <c r="AK32" i="10"/>
  <c r="AK56" i="10" s="1"/>
  <c r="AL32" i="10"/>
  <c r="AL56" i="10" s="1"/>
  <c r="O32" i="10"/>
  <c r="AA41" i="10"/>
  <c r="AA32" i="10" s="1"/>
  <c r="AA56" i="10" s="1"/>
  <c r="AG41" i="10"/>
  <c r="AG32" i="10" s="1"/>
  <c r="AG56" i="10" s="1"/>
  <c r="M41" i="10"/>
  <c r="M32" i="10" s="1"/>
  <c r="Q55" i="10" l="1"/>
  <c r="Q59" i="10"/>
  <c r="V55" i="10"/>
  <c r="V59" i="10"/>
  <c r="W55" i="10"/>
  <c r="W59" i="10"/>
  <c r="Y55" i="10"/>
  <c r="Y59" i="10"/>
  <c r="Z55" i="10"/>
  <c r="Z59" i="10"/>
  <c r="AC55" i="10"/>
  <c r="AC59" i="10"/>
  <c r="AD55" i="10"/>
  <c r="AD59" i="10"/>
  <c r="AF55" i="10"/>
  <c r="AF59" i="10"/>
  <c r="AH55" i="10"/>
  <c r="AH59" i="10"/>
  <c r="AJ55" i="10"/>
  <c r="AJ59" i="10"/>
  <c r="X55" i="10"/>
  <c r="X59" i="10"/>
  <c r="AB55" i="10"/>
  <c r="AB59" i="10"/>
  <c r="AE55" i="10"/>
  <c r="AE59" i="10"/>
  <c r="AI55" i="10"/>
  <c r="AI59" i="10"/>
  <c r="AK55" i="10"/>
  <c r="AK59" i="10"/>
  <c r="AL55" i="10"/>
  <c r="AL59" i="10"/>
  <c r="AA55" i="10"/>
  <c r="AA59" i="10"/>
  <c r="AG55" i="10"/>
  <c r="AG59" i="10"/>
  <c r="U56" i="10"/>
  <c r="H56" i="10"/>
  <c r="H55" i="10" s="1"/>
  <c r="F9" i="10"/>
  <c r="F8" i="10" s="1"/>
  <c r="F56" i="10" s="1"/>
  <c r="F55" i="10" s="1"/>
  <c r="O56" i="10"/>
  <c r="M56" i="10"/>
  <c r="M55" i="10" s="1"/>
  <c r="U59" i="10" l="1"/>
  <c r="U55" i="10"/>
  <c r="O59" i="10"/>
  <c r="O55" i="10"/>
</calcChain>
</file>

<file path=xl/sharedStrings.xml><?xml version="1.0" encoding="utf-8"?>
<sst xmlns="http://schemas.openxmlformats.org/spreadsheetml/2006/main" count="515" uniqueCount="385">
  <si>
    <t>Распределение по курсам и семестрам</t>
  </si>
  <si>
    <t>Индекс</t>
  </si>
  <si>
    <t>Название</t>
  </si>
  <si>
    <t>Экза</t>
  </si>
  <si>
    <t>Заче</t>
  </si>
  <si>
    <t>Курс.</t>
  </si>
  <si>
    <t>Всего</t>
  </si>
  <si>
    <t>1 курс</t>
  </si>
  <si>
    <t>2 курс</t>
  </si>
  <si>
    <t>3 курс</t>
  </si>
  <si>
    <t>4 курс</t>
  </si>
  <si>
    <t>дисциплин</t>
  </si>
  <si>
    <t>мены</t>
  </si>
  <si>
    <t>ты</t>
  </si>
  <si>
    <t>работы</t>
  </si>
  <si>
    <t>нед.</t>
  </si>
  <si>
    <t>2</t>
  </si>
  <si>
    <t>3</t>
  </si>
  <si>
    <t>4</t>
  </si>
  <si>
    <t>5</t>
  </si>
  <si>
    <t>6</t>
  </si>
  <si>
    <t xml:space="preserve">Общие гуманитарные и социально-экономические дисциплины </t>
  </si>
  <si>
    <t>Иностранный язык</t>
  </si>
  <si>
    <t>Русский язык и культура речи</t>
  </si>
  <si>
    <t>ЕН.00</t>
  </si>
  <si>
    <t>ОПД.00</t>
  </si>
  <si>
    <t>Введение в специальность</t>
  </si>
  <si>
    <t>ВСЕГО:</t>
  </si>
  <si>
    <t>Факультативы</t>
  </si>
  <si>
    <t>Теоретическое обучение</t>
  </si>
  <si>
    <t>Каникулы</t>
  </si>
  <si>
    <t>проекты</t>
  </si>
  <si>
    <t>1</t>
  </si>
  <si>
    <t>Математика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</si>
  <si>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</si>
  <si>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</si>
  <si>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</si>
  <si>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</si>
  <si>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</si>
  <si>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</si>
  <si>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</si>
  <si>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</si>
  <si>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</si>
  <si>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Июль</t>
  </si>
  <si>
    <t>Август</t>
  </si>
  <si>
    <t>Курсы</t>
  </si>
  <si>
    <t>Итоговая государственная аттестация</t>
  </si>
  <si>
    <t>Общеобразовательные дисциплины</t>
  </si>
  <si>
    <t>ОД.00</t>
  </si>
  <si>
    <t>Русский язык</t>
  </si>
  <si>
    <t>ОД.01</t>
  </si>
  <si>
    <t>Литература</t>
  </si>
  <si>
    <t>История</t>
  </si>
  <si>
    <t>Обществознание</t>
  </si>
  <si>
    <t>География</t>
  </si>
  <si>
    <t>Физика</t>
  </si>
  <si>
    <t>Химия</t>
  </si>
  <si>
    <t>Биология</t>
  </si>
  <si>
    <t>Экология</t>
  </si>
  <si>
    <t>Физическая культура</t>
  </si>
  <si>
    <t>Основы безопасности жизнедеятельности</t>
  </si>
  <si>
    <t>ОД.02</t>
  </si>
  <si>
    <t>ОД.03</t>
  </si>
  <si>
    <t>ОД.04</t>
  </si>
  <si>
    <t>ОД.05</t>
  </si>
  <si>
    <t>ОД.06</t>
  </si>
  <si>
    <t>ОД.07</t>
  </si>
  <si>
    <t>ОД.08</t>
  </si>
  <si>
    <t>ОД.09</t>
  </si>
  <si>
    <t>ОД.10</t>
  </si>
  <si>
    <t>ОД.11</t>
  </si>
  <si>
    <t>ОД.12</t>
  </si>
  <si>
    <t>ОД.13</t>
  </si>
  <si>
    <t>ОД.14</t>
  </si>
  <si>
    <t>ОД.15</t>
  </si>
  <si>
    <t>Обязательные учебные занятия</t>
  </si>
  <si>
    <t>Курсовые проекты (работы)</t>
  </si>
  <si>
    <t>Макс. учебная нагрузка студента, час.</t>
  </si>
  <si>
    <t>Самост. учеб.нагрузка студента, час.</t>
  </si>
  <si>
    <t>ОГСЭ.00</t>
  </si>
  <si>
    <t>ТО.00</t>
  </si>
  <si>
    <t>Теоретическое обучение - дисциплины федерального компонента</t>
  </si>
  <si>
    <t>ОГСЭ.01</t>
  </si>
  <si>
    <t>Основы философии</t>
  </si>
  <si>
    <t>Основы права</t>
  </si>
  <si>
    <t>Контр.</t>
  </si>
  <si>
    <t>Социальная психология</t>
  </si>
  <si>
    <t>Основы экономики</t>
  </si>
  <si>
    <t>Дисциплины по выбору студента, устанавливаемые образовательным учреждением</t>
  </si>
  <si>
    <t>ОГСЭ.ДВ.00</t>
  </si>
  <si>
    <t>ОГСЭ.ДВ.01</t>
  </si>
  <si>
    <t>Религиоведение</t>
  </si>
  <si>
    <t>Психология межличностных отношений</t>
  </si>
  <si>
    <t>ЕН.01</t>
  </si>
  <si>
    <t>Экологические основы природопользования</t>
  </si>
  <si>
    <t>ОПД.01</t>
  </si>
  <si>
    <t>ОПД.02</t>
  </si>
  <si>
    <t>ОПД.03</t>
  </si>
  <si>
    <t>ОПД.04</t>
  </si>
  <si>
    <t>ОПД.05</t>
  </si>
  <si>
    <t>ОПД.06</t>
  </si>
  <si>
    <t>ОПД.07</t>
  </si>
  <si>
    <t>ОПД.08</t>
  </si>
  <si>
    <t>ОПД.09</t>
  </si>
  <si>
    <t>Правовое обеспечение профессиональной деятельности</t>
  </si>
  <si>
    <t>Экономика отрасли</t>
  </si>
  <si>
    <t>Лаборат. и практ. занятия</t>
  </si>
  <si>
    <t>Теорет. занят.</t>
  </si>
  <si>
    <t>Менеджмент</t>
  </si>
  <si>
    <t>Безопасность жизнедеятельности</t>
  </si>
  <si>
    <t>СД.00</t>
  </si>
  <si>
    <t>Специальные дисциплины</t>
  </si>
  <si>
    <t>СД.01</t>
  </si>
  <si>
    <t>СД.02</t>
  </si>
  <si>
    <t>СД.03</t>
  </si>
  <si>
    <t>СД.04</t>
  </si>
  <si>
    <t>СД.05</t>
  </si>
  <si>
    <t>СД.ДС (ДВ). 00</t>
  </si>
  <si>
    <t>ОГСЭ.ДВ.02</t>
  </si>
  <si>
    <t>ЕН.02</t>
  </si>
  <si>
    <t>Теоретическое обучение - дисциплины национально-регионального (регионального) компонента</t>
  </si>
  <si>
    <t>ТО.Р</t>
  </si>
  <si>
    <t>ПП.00</t>
  </si>
  <si>
    <t>Практика для получения первичных профессиональных навыков</t>
  </si>
  <si>
    <t>ПП.01</t>
  </si>
  <si>
    <t>ПП.02</t>
  </si>
  <si>
    <t>Практика по профилю специальности</t>
  </si>
  <si>
    <t>ПА</t>
  </si>
  <si>
    <t>Промежуточная аттестация</t>
  </si>
  <si>
    <t>ИГА.00</t>
  </si>
  <si>
    <t>ИГА.01</t>
  </si>
  <si>
    <t>ИГА.02</t>
  </si>
  <si>
    <t>ДФ.00</t>
  </si>
  <si>
    <t>Изучаемых дисциплин</t>
  </si>
  <si>
    <t>Курсовых проектов (работ)</t>
  </si>
  <si>
    <t>Экзаменов</t>
  </si>
  <si>
    <t>Зачетов</t>
  </si>
  <si>
    <t>Контрольных работ</t>
  </si>
  <si>
    <t>Информатика и ИКТ</t>
  </si>
  <si>
    <t>ПП.03</t>
  </si>
  <si>
    <t>Производственная (профессиональная) практика</t>
  </si>
  <si>
    <t>Консультации</t>
  </si>
  <si>
    <t>К</t>
  </si>
  <si>
    <t>ИТОГО:</t>
  </si>
  <si>
    <t>III. План учебного процесса</t>
  </si>
  <si>
    <t>ТО.Ф.00</t>
  </si>
  <si>
    <t xml:space="preserve">Физическая культура </t>
  </si>
  <si>
    <t>недель</t>
  </si>
  <si>
    <t>часов</t>
  </si>
  <si>
    <t>Итого</t>
  </si>
  <si>
    <t>Обозначения:</t>
  </si>
  <si>
    <t>1. График учебного процесса</t>
  </si>
  <si>
    <t>История культуры</t>
  </si>
  <si>
    <t xml:space="preserve"> Математические и общие естественнонаучные дисциплины </t>
  </si>
  <si>
    <t>Информатика</t>
  </si>
  <si>
    <t>ЕН.03</t>
  </si>
  <si>
    <t>Информационные технологии в профессиональной деятельности</t>
  </si>
  <si>
    <t>Охрана труда</t>
  </si>
  <si>
    <t>ОПД.10</t>
  </si>
  <si>
    <t>ОПД.11</t>
  </si>
  <si>
    <t>СД.ДС.01</t>
  </si>
  <si>
    <t>СД.ДС.02</t>
  </si>
  <si>
    <t xml:space="preserve">Общепрофессиональные дисциплины </t>
  </si>
  <si>
    <t>ОПД.12</t>
  </si>
  <si>
    <t>ОПД.13</t>
  </si>
  <si>
    <t>Основы предпринимательской деятельности</t>
  </si>
  <si>
    <t>СД.ДВ.00</t>
  </si>
  <si>
    <t>СД.ДВ.01</t>
  </si>
  <si>
    <t>ТО.Р.01</t>
  </si>
  <si>
    <t>ОГСЭ.02</t>
  </si>
  <si>
    <t>ОГСЭ.03</t>
  </si>
  <si>
    <t>ОГСЭ.04</t>
  </si>
  <si>
    <t>ОГСЭ.05</t>
  </si>
  <si>
    <t>ОГСЭ.06</t>
  </si>
  <si>
    <t>ОГСЭ.07</t>
  </si>
  <si>
    <t>ЕН.04</t>
  </si>
  <si>
    <t>Аналитическая химия</t>
  </si>
  <si>
    <t>ЕН.05</t>
  </si>
  <si>
    <t>Физическая и коллоидная химия</t>
  </si>
  <si>
    <t>Метрология,стандартизация,сертификация</t>
  </si>
  <si>
    <t>Микробиология,физиология питания,санитария</t>
  </si>
  <si>
    <t>Маркетинг</t>
  </si>
  <si>
    <t>Документационное обеспечение управления</t>
  </si>
  <si>
    <t>Психология и этика профессиональной деятельности</t>
  </si>
  <si>
    <t>Бухгалтерский учет в общественном питании</t>
  </si>
  <si>
    <t>Технология продукции общественного питания</t>
  </si>
  <si>
    <t>Организация производства</t>
  </si>
  <si>
    <t>Организация обслуживания</t>
  </si>
  <si>
    <t>Оборудование предприятий общественного питания</t>
  </si>
  <si>
    <t>Контроль качества продукции и услуг</t>
  </si>
  <si>
    <t>СД.06</t>
  </si>
  <si>
    <t>Моделирование профессиональной деятельности</t>
  </si>
  <si>
    <t>Кухни народов мира</t>
  </si>
  <si>
    <t>Лечебное и детское питание</t>
  </si>
  <si>
    <t>технология продукции общественного питания</t>
  </si>
  <si>
    <t>4,6,8</t>
  </si>
  <si>
    <t>Товароведение продовольственных товаров</t>
  </si>
  <si>
    <t>Выполнение дипломной работы</t>
  </si>
  <si>
    <t>Защита дипломной работы</t>
  </si>
  <si>
    <t>Преддипломная практика (квалификационная)</t>
  </si>
  <si>
    <t>Основы политологии</t>
  </si>
  <si>
    <t>Дисциплины специализации по выбору студента, устанавливаемые образовательным учреждением</t>
  </si>
  <si>
    <t>Распределение по семестрам</t>
  </si>
  <si>
    <t>Согласовано  председатели предметных (цикловых) коиссий _________________________________</t>
  </si>
  <si>
    <t>Заместитель директора по ТОиПР _______________________</t>
  </si>
  <si>
    <t>20   26</t>
  </si>
  <si>
    <t>20  26</t>
  </si>
  <si>
    <t>А</t>
  </si>
  <si>
    <t>У</t>
  </si>
  <si>
    <t>Производственная                               практика</t>
  </si>
  <si>
    <t>Учебная                             практика</t>
  </si>
  <si>
    <t>П</t>
  </si>
  <si>
    <t>И</t>
  </si>
  <si>
    <t>2. Сводные данные по бюджету времени (в неделях)</t>
  </si>
  <si>
    <t>Курс</t>
  </si>
  <si>
    <t>Каникулярное время</t>
  </si>
  <si>
    <t>Всего за год</t>
  </si>
  <si>
    <t>I</t>
  </si>
  <si>
    <t xml:space="preserve"> I полугодие</t>
  </si>
  <si>
    <t xml:space="preserve"> II полугодие</t>
  </si>
  <si>
    <t>Промежуточная  аттестация</t>
  </si>
  <si>
    <t>Практика</t>
  </si>
  <si>
    <t>Учебная</t>
  </si>
  <si>
    <t>II</t>
  </si>
  <si>
    <t>Экзамены</t>
  </si>
  <si>
    <t>Самостоятельная работа</t>
  </si>
  <si>
    <t>лекций, семинаров, уроков</t>
  </si>
  <si>
    <t>лабораторных и практических занятий</t>
  </si>
  <si>
    <t>Распределение обязательной нагрузки и практик по курсам и семестрам (часов в семестр)</t>
  </si>
  <si>
    <t>ПМ.00</t>
  </si>
  <si>
    <t>Профессиональные модули</t>
  </si>
  <si>
    <t>ГИА.00</t>
  </si>
  <si>
    <t>Государственная итоговая аттестация</t>
  </si>
  <si>
    <t>Всего в семестре</t>
  </si>
  <si>
    <t xml:space="preserve">  Учебной практики</t>
  </si>
  <si>
    <t xml:space="preserve">  Производственной практики</t>
  </si>
  <si>
    <t xml:space="preserve">  Экзаменов (без квалификационных)</t>
  </si>
  <si>
    <t xml:space="preserve">  Экзаменов квалификационных</t>
  </si>
  <si>
    <t>3. План учебного процесса</t>
  </si>
  <si>
    <t xml:space="preserve">Максимальный объем аудиторной учебной нагрузки обучающегося </t>
  </si>
  <si>
    <t>ОП.00</t>
  </si>
  <si>
    <t xml:space="preserve">  Изучаемых дисциплин и МДК в семестре </t>
  </si>
  <si>
    <t>ОУДБ.00</t>
  </si>
  <si>
    <t>ОУДБ.01</t>
  </si>
  <si>
    <t>ОУДБ.02</t>
  </si>
  <si>
    <t>ОУДБ.03</t>
  </si>
  <si>
    <t>ОУДБ.04</t>
  </si>
  <si>
    <t>ОУДБ.05</t>
  </si>
  <si>
    <t>ОУДБ.06</t>
  </si>
  <si>
    <t>ОУДБ.07</t>
  </si>
  <si>
    <t>ОУДБ.08</t>
  </si>
  <si>
    <t>ОУДБ.09</t>
  </si>
  <si>
    <t>Дифференцированные зачеты</t>
  </si>
  <si>
    <t>УП.01</t>
  </si>
  <si>
    <t>Индивидуальный проект</t>
  </si>
  <si>
    <t>Всего объем образовательной нагрузки</t>
  </si>
  <si>
    <t>Компоненты образовательной программы</t>
  </si>
  <si>
    <t xml:space="preserve">ВСЕГО </t>
  </si>
  <si>
    <t xml:space="preserve"> Дифференцированных зачетов по физической культуре</t>
  </si>
  <si>
    <t>нед</t>
  </si>
  <si>
    <t>час</t>
  </si>
  <si>
    <t>Дифференцированных зачетов(без зачетов по физической культуре)</t>
  </si>
  <si>
    <t>Всего дисциплин и МДК</t>
  </si>
  <si>
    <t>ОУДБ.10</t>
  </si>
  <si>
    <t>*</t>
  </si>
  <si>
    <t>ОУДБ.11</t>
  </si>
  <si>
    <t xml:space="preserve"> профессионально-ориентированное содержание</t>
  </si>
  <si>
    <t>Консультации, экзамены</t>
  </si>
  <si>
    <t>Работа обучающихся во взаимодействии с преподавателем</t>
  </si>
  <si>
    <t xml:space="preserve">Всего занятий </t>
  </si>
  <si>
    <t>Занятия по дисциплинам и МДК</t>
  </si>
  <si>
    <t>Всего нагрузки</t>
  </si>
  <si>
    <t>1 семестр</t>
  </si>
  <si>
    <t>ИП.01</t>
  </si>
  <si>
    <t>в том числе</t>
  </si>
  <si>
    <t>2 семестр</t>
  </si>
  <si>
    <t>Учебная нагрузка обучающихся  (час.), в том числе</t>
  </si>
  <si>
    <t>3 семестр</t>
  </si>
  <si>
    <t>4 семестр</t>
  </si>
  <si>
    <t>ОУДУ.00</t>
  </si>
  <si>
    <t>ОУДУ.01</t>
  </si>
  <si>
    <t>ОУДУ.02</t>
  </si>
  <si>
    <t>СГ.00</t>
  </si>
  <si>
    <t xml:space="preserve">Социально-гуманитарный цикл </t>
  </si>
  <si>
    <t>СГ.01</t>
  </si>
  <si>
    <t>История России</t>
  </si>
  <si>
    <t>СГ.02</t>
  </si>
  <si>
    <t>Иностранный язык в профессиональной деятельности</t>
  </si>
  <si>
    <t>СГ.03</t>
  </si>
  <si>
    <t>СГ.04</t>
  </si>
  <si>
    <t>СГ.05</t>
  </si>
  <si>
    <t>Основы бережливого производства</t>
  </si>
  <si>
    <t>ОП.01</t>
  </si>
  <si>
    <t>ОП.02</t>
  </si>
  <si>
    <t>ОП.03</t>
  </si>
  <si>
    <t>ОП.04</t>
  </si>
  <si>
    <t>Учебная практика</t>
  </si>
  <si>
    <t>Производственная практика</t>
  </si>
  <si>
    <t>15 недель</t>
  </si>
  <si>
    <t>21 недель</t>
  </si>
  <si>
    <t>МДК 01.01</t>
  </si>
  <si>
    <t>ПА.01</t>
  </si>
  <si>
    <t>П.00</t>
  </si>
  <si>
    <t>Профессиональный  цикл</t>
  </si>
  <si>
    <t>4*</t>
  </si>
  <si>
    <t>2*</t>
  </si>
  <si>
    <t>ПМ.02</t>
  </si>
  <si>
    <t>ПМ.01</t>
  </si>
  <si>
    <t>МДК 02.01</t>
  </si>
  <si>
    <t>УП.02</t>
  </si>
  <si>
    <t>ПА.02</t>
  </si>
  <si>
    <t>25.09-01.10</t>
  </si>
  <si>
    <t>30.10-5.11</t>
  </si>
  <si>
    <t>27.11-3.12</t>
  </si>
  <si>
    <t>29.01-04.02</t>
  </si>
  <si>
    <t>26.02-03.03</t>
  </si>
  <si>
    <t>29.04-05.05</t>
  </si>
  <si>
    <t>27.05-02.06</t>
  </si>
  <si>
    <t>Июнь</t>
  </si>
  <si>
    <t>29.06-04.07</t>
  </si>
  <si>
    <t>01-03.09</t>
  </si>
  <si>
    <t>4  10</t>
  </si>
  <si>
    <t>11   17</t>
  </si>
  <si>
    <t>18     26</t>
  </si>
  <si>
    <t>2     8</t>
  </si>
  <si>
    <t>9    15</t>
  </si>
  <si>
    <t>16   22</t>
  </si>
  <si>
    <t>23   29</t>
  </si>
  <si>
    <t>6   12</t>
  </si>
  <si>
    <t>13   19</t>
  </si>
  <si>
    <t>4   10</t>
  </si>
  <si>
    <t>18   24</t>
  </si>
  <si>
    <t>25  31</t>
  </si>
  <si>
    <t>1   7</t>
  </si>
  <si>
    <t>8    14</t>
  </si>
  <si>
    <t>15   19</t>
  </si>
  <si>
    <t>22   26</t>
  </si>
  <si>
    <t>5   11</t>
  </si>
  <si>
    <t>12   18</t>
  </si>
  <si>
    <t>19   25</t>
  </si>
  <si>
    <t>8   14</t>
  </si>
  <si>
    <t>15   21</t>
  </si>
  <si>
    <t>22  28</t>
  </si>
  <si>
    <t>3      9</t>
  </si>
  <si>
    <t>10    16</t>
  </si>
  <si>
    <t>17   23</t>
  </si>
  <si>
    <t>24   30</t>
  </si>
  <si>
    <t>26   31</t>
  </si>
  <si>
    <t xml:space="preserve">Производственная </t>
  </si>
  <si>
    <t>Основы финансовой грамотности</t>
  </si>
  <si>
    <t>Основы инженерной графики</t>
  </si>
  <si>
    <t>Основы  материаловедения и технология общеслесарных работ</t>
  </si>
  <si>
    <t>Техническая  механика с основами технических измерений</t>
  </si>
  <si>
    <t>Основы электротехники</t>
  </si>
  <si>
    <t>ОП.06</t>
  </si>
  <si>
    <t>Основы агрономии</t>
  </si>
  <si>
    <t>ОП.05</t>
  </si>
  <si>
    <t>Выполнение работ по ремонту и наладке сельскохозяйственных машин и оборудования</t>
  </si>
  <si>
    <t>Ремонт узлов и механизмов, восстановление деталей сельскохозяйственных машин и оборудования</t>
  </si>
  <si>
    <t>МДК 01.02</t>
  </si>
  <si>
    <t>Выполнение механизированных работ в сельскохозяйственном производстве с поддержанием технического состояния средств механизации</t>
  </si>
  <si>
    <t>Выполнение стендовой обкатки, испытания и регулирования и наладки отремонтированных сельскохозяйственных машин и оборудования</t>
  </si>
  <si>
    <t>МДК 02.02</t>
  </si>
  <si>
    <t>Эксплуатация и техническое обслуживание сельскохозяйственных машин и оборудования</t>
  </si>
  <si>
    <t>Технологии выполнения механизированных работ в сельском хозяйстве</t>
  </si>
  <si>
    <t>ОП.07</t>
  </si>
  <si>
    <t>Основы зоотехнии</t>
  </si>
  <si>
    <t>СГ.06</t>
  </si>
  <si>
    <t>ОУД.00</t>
  </si>
  <si>
    <t xml:space="preserve">Общеобразовательный цикл </t>
  </si>
  <si>
    <t>Обязательные учебные предметы</t>
  </si>
  <si>
    <t>Обязательные учебные предметы с увеличенным объемом на освоение содержания</t>
  </si>
  <si>
    <t xml:space="preserve">Обществознание </t>
  </si>
  <si>
    <t xml:space="preserve">Русский язык </t>
  </si>
  <si>
    <t xml:space="preserve">Литература </t>
  </si>
  <si>
    <t xml:space="preserve">Математика </t>
  </si>
  <si>
    <t>к1</t>
  </si>
  <si>
    <t>к2</t>
  </si>
  <si>
    <t>Экзамен по модулю</t>
  </si>
  <si>
    <t xml:space="preserve"> Государственная итоговая аттестация в форме  демонстрационного экзамена с 24 июня  по 30 июня</t>
  </si>
  <si>
    <t>А/</t>
  </si>
  <si>
    <t>Основы микробиологии,санитарии и гигиены</t>
  </si>
  <si>
    <t>Основы безопасности и защиты Родины</t>
  </si>
  <si>
    <t>14,8 недель</t>
  </si>
  <si>
    <t>16,5 недель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</si>
</sst>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76" x14ac:knownFonts="1">
    <font>
      <sz val="10"/>
      <name val="Arial Cyr"/>
      <charset val="204"/>
    </font>
    <font>
      <i/>
      <sz val="10"/>
      <name val="Arial Cyr"/>
      <charset val="204"/>
    </font>
    <font>
      <sz val="10"/>
      <name val="Arial Cyr"/>
      <family val="2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b/>
      <sz val="10"/>
      <name val="Arial Cyr"/>
      <family val="2"/>
      <charset val="204"/>
    </font>
    <font>
      <sz val="8"/>
      <name val="Arial Cyr"/>
      <charset val="204"/>
    </font>
    <font>
      <b/>
      <sz val="9"/>
      <name val="Arial Cyr"/>
      <family val="2"/>
      <charset val="204"/>
    </font>
    <font>
      <b/>
      <i/>
      <sz val="9"/>
      <name val="Arial Cyr"/>
      <family val="2"/>
      <charset val="204"/>
    </font>
    <font>
      <i/>
      <sz val="9"/>
      <name val="Arial Cyr"/>
      <family val="2"/>
      <charset val="204"/>
    </font>
    <font>
      <b/>
      <sz val="8"/>
      <name val="Arial Cyr"/>
      <family val="2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sz val="9"/>
      <name val="Times New Roman"/>
      <family val="1"/>
      <charset val="204"/>
    </font>
    <font>
      <b/>
      <sz val="7"/>
      <name val="Times New Roman"/>
      <family val="1"/>
      <charset val="204"/>
    </font>
    <font>
      <sz val="10"/>
      <name val="Arial Cyr"/>
      <charset val="204"/>
    </font>
    <font>
      <sz val="10"/>
      <color indexed="15"/>
      <name val="Arial Cyr"/>
      <family val="2"/>
      <charset val="204"/>
    </font>
    <font>
      <sz val="10"/>
      <color indexed="49"/>
      <name val="Arial Cyr"/>
      <family val="2"/>
      <charset val="204"/>
    </font>
    <font>
      <sz val="9"/>
      <name val="Arial Cyr"/>
      <charset val="204"/>
    </font>
    <font>
      <i/>
      <sz val="9"/>
      <name val="Arial Cyr"/>
      <charset val="204"/>
    </font>
    <font>
      <b/>
      <i/>
      <sz val="10"/>
      <name val="Arial Cyr"/>
      <charset val="204"/>
    </font>
    <font>
      <b/>
      <sz val="9"/>
      <name val="Arial Cyr"/>
      <charset val="204"/>
    </font>
    <font>
      <b/>
      <i/>
      <sz val="9"/>
      <name val="Arial Cyr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7"/>
      <name val="Times New Roman Cyr"/>
      <family val="1"/>
      <charset val="204"/>
    </font>
    <font>
      <b/>
      <i/>
      <sz val="10"/>
      <color indexed="41"/>
      <name val="Times New Roman Cyr"/>
      <family val="1"/>
      <charset val="204"/>
    </font>
    <font>
      <b/>
      <sz val="10"/>
      <name val="Times New Roman Cyr"/>
      <family val="1"/>
      <charset val="204"/>
    </font>
    <font>
      <b/>
      <sz val="7"/>
      <name val="Times New Roman Cyr"/>
      <family val="1"/>
      <charset val="204"/>
    </font>
    <font>
      <b/>
      <i/>
      <sz val="10"/>
      <name val="Times New Roman Cyr"/>
      <family val="1"/>
      <charset val="204"/>
    </font>
    <font>
      <b/>
      <sz val="10"/>
      <color indexed="41"/>
      <name val="Times New Roman Cyr"/>
      <family val="1"/>
      <charset val="204"/>
    </font>
    <font>
      <b/>
      <sz val="9"/>
      <name val="Times New Roman Cyr"/>
      <family val="1"/>
      <charset val="204"/>
    </font>
    <font>
      <b/>
      <sz val="7"/>
      <color indexed="41"/>
      <name val="Times New Roman Cyr"/>
      <family val="1"/>
      <charset val="204"/>
    </font>
    <font>
      <b/>
      <sz val="10"/>
      <name val="Times New Roman Cyr"/>
      <charset val="204"/>
    </font>
    <font>
      <sz val="10"/>
      <name val="Times New Roman Cyr"/>
      <family val="1"/>
      <charset val="204"/>
    </font>
    <font>
      <b/>
      <sz val="10"/>
      <color indexed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9"/>
      <name val="Times New Roman Cyr"/>
      <family val="1"/>
      <charset val="204"/>
    </font>
    <font>
      <b/>
      <i/>
      <sz val="9"/>
      <name val="Times New Roman Cyr"/>
      <family val="1"/>
      <charset val="204"/>
    </font>
    <font>
      <b/>
      <i/>
      <u/>
      <sz val="9"/>
      <name val="Times New Roman Cyr"/>
      <family val="1"/>
      <charset val="204"/>
    </font>
    <font>
      <b/>
      <sz val="9"/>
      <name val="Times New Roman Cyr"/>
      <charset val="204"/>
    </font>
    <font>
      <b/>
      <i/>
      <sz val="9"/>
      <name val="Times New Roman Cyr"/>
      <charset val="204"/>
    </font>
    <font>
      <b/>
      <i/>
      <u/>
      <sz val="9"/>
      <name val="Arial"/>
      <family val="2"/>
      <charset val="204"/>
    </font>
    <font>
      <b/>
      <sz val="9"/>
      <color indexed="12"/>
      <name val="Times New Roman"/>
      <family val="1"/>
      <charset val="204"/>
    </font>
    <font>
      <b/>
      <sz val="7"/>
      <color indexed="10"/>
      <name val="Times New Roman Cyr"/>
      <family val="1"/>
      <charset val="204"/>
    </font>
    <font>
      <b/>
      <i/>
      <sz val="9"/>
      <color indexed="12"/>
      <name val="Times New Roman"/>
      <family val="1"/>
      <charset val="204"/>
    </font>
    <font>
      <b/>
      <sz val="8"/>
      <name val="Times New Roman Cyr"/>
      <family val="1"/>
      <charset val="204"/>
    </font>
    <font>
      <b/>
      <i/>
      <sz val="9"/>
      <color indexed="12"/>
      <name val="Times New Roman Cyr"/>
      <charset val="204"/>
    </font>
    <font>
      <b/>
      <sz val="5"/>
      <name val="Times New Roman Cyr"/>
      <family val="1"/>
      <charset val="204"/>
    </font>
    <font>
      <b/>
      <sz val="6"/>
      <name val="Arial Narrow"/>
      <family val="2"/>
      <charset val="204"/>
    </font>
    <font>
      <b/>
      <sz val="6"/>
      <name val="Times New Roman Cyr"/>
      <family val="1"/>
      <charset val="204"/>
    </font>
    <font>
      <sz val="9"/>
      <name val="Times New Roman Cyr"/>
      <charset val="204"/>
    </font>
    <font>
      <b/>
      <sz val="10"/>
      <name val="Wingdings"/>
      <charset val="2"/>
    </font>
    <font>
      <b/>
      <sz val="7"/>
      <color indexed="9"/>
      <name val="Times New Roman Cyr"/>
      <family val="1"/>
      <charset val="204"/>
    </font>
    <font>
      <sz val="10"/>
      <color indexed="9"/>
      <name val="Arial Cyr"/>
      <charset val="204"/>
    </font>
    <font>
      <b/>
      <sz val="12"/>
      <name val="Times New Roman Cyr"/>
      <family val="1"/>
      <charset val="204"/>
    </font>
    <font>
      <b/>
      <sz val="20"/>
      <name val="Times New Roman Cyr"/>
      <family val="1"/>
      <charset val="204"/>
    </font>
    <font>
      <b/>
      <sz val="20"/>
      <name val="Wingdings"/>
      <charset val="2"/>
    </font>
    <font>
      <b/>
      <sz val="12"/>
      <color indexed="9"/>
      <name val="Times New Roman Cyr"/>
      <family val="1"/>
      <charset val="204"/>
    </font>
    <font>
      <b/>
      <sz val="20"/>
      <color indexed="9"/>
      <name val="Times New Roman Cyr"/>
      <family val="1"/>
      <charset val="204"/>
    </font>
    <font>
      <sz val="16"/>
      <name val="Symbol"/>
      <family val="1"/>
      <charset val="2"/>
    </font>
    <font>
      <b/>
      <sz val="6"/>
      <name val="Times New Roman"/>
      <family val="1"/>
      <charset val="204"/>
    </font>
    <font>
      <b/>
      <sz val="7"/>
      <name val="Times New Roman Cyr"/>
      <charset val="204"/>
    </font>
    <font>
      <i/>
      <sz val="9"/>
      <name val="Times New Roman"/>
      <family val="1"/>
      <charset val="204"/>
    </font>
    <font>
      <b/>
      <sz val="10"/>
      <color indexed="10"/>
      <name val="Times New Roman Cyr"/>
      <charset val="204"/>
    </font>
    <font>
      <b/>
      <sz val="7"/>
      <name val="Arial Cyr"/>
      <family val="2"/>
      <charset val="204"/>
    </font>
    <font>
      <b/>
      <sz val="10"/>
      <color indexed="10"/>
      <name val="Times New Roman Cyr"/>
      <charset val="204"/>
    </font>
    <font>
      <b/>
      <i/>
      <sz val="9"/>
      <color indexed="10"/>
      <name val="Times New Roman Cyr"/>
      <charset val="204"/>
    </font>
    <font>
      <vertAlign val="superscript"/>
      <sz val="14"/>
      <name val="Calibri"/>
      <family val="2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6" fillId="0" borderId="0"/>
  </cellStyleXfs>
  <cellXfs count="928">
    <xf numFmtId="0" fontId="0" fillId="0" borderId="0" xfId="0"/>
    <xf numFmtId="0" fontId="1" fillId="0" borderId="0" xfId="0" applyFont="1" applyAlignment="1">
      <alignment horizontal="centerContinuous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/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/>
    <xf numFmtId="0" fontId="4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7" fillId="0" borderId="7" xfId="0" quotePrefix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8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17" fillId="0" borderId="0" xfId="0" applyFont="1"/>
    <xf numFmtId="0" fontId="18" fillId="0" borderId="0" xfId="0" applyFont="1"/>
    <xf numFmtId="0" fontId="9" fillId="2" borderId="9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9" fillId="3" borderId="14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3" borderId="15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/>
    </xf>
    <xf numFmtId="0" fontId="4" fillId="7" borderId="18" xfId="0" applyFont="1" applyFill="1" applyBorder="1" applyAlignment="1">
      <alignment horizontal="center"/>
    </xf>
    <xf numFmtId="0" fontId="4" fillId="7" borderId="19" xfId="0" applyFont="1" applyFill="1" applyBorder="1" applyAlignment="1">
      <alignment horizontal="center"/>
    </xf>
    <xf numFmtId="0" fontId="4" fillId="7" borderId="0" xfId="0" applyFont="1" applyFill="1" applyAlignment="1">
      <alignment horizontal="center"/>
    </xf>
    <xf numFmtId="0" fontId="4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4" fillId="7" borderId="1" xfId="0" applyFont="1" applyFill="1" applyBorder="1"/>
    <xf numFmtId="16" fontId="4" fillId="7" borderId="1" xfId="0" applyNumberFormat="1" applyFont="1" applyFill="1" applyBorder="1" applyAlignment="1">
      <alignment horizontal="center" vertical="center"/>
    </xf>
    <xf numFmtId="0" fontId="7" fillId="7" borderId="1" xfId="0" quotePrefix="1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 vertical="center"/>
    </xf>
    <xf numFmtId="0" fontId="4" fillId="3" borderId="1" xfId="0" quotePrefix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0" fontId="4" fillId="8" borderId="20" xfId="0" applyFont="1" applyFill="1" applyBorder="1" applyAlignment="1">
      <alignment horizontal="center"/>
    </xf>
    <xf numFmtId="0" fontId="4" fillId="8" borderId="21" xfId="0" applyFont="1" applyFill="1" applyBorder="1" applyAlignment="1">
      <alignment horizontal="center"/>
    </xf>
    <xf numFmtId="0" fontId="9" fillId="8" borderId="22" xfId="0" applyFont="1" applyFill="1" applyBorder="1" applyAlignment="1">
      <alignment horizontal="center"/>
    </xf>
    <xf numFmtId="0" fontId="9" fillId="8" borderId="23" xfId="0" applyFont="1" applyFill="1" applyBorder="1" applyAlignment="1">
      <alignment horizontal="center"/>
    </xf>
    <xf numFmtId="0" fontId="4" fillId="8" borderId="1" xfId="0" quotePrefix="1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4" fillId="6" borderId="1" xfId="0" quotePrefix="1" applyFont="1" applyFill="1" applyBorder="1" applyAlignment="1">
      <alignment horizontal="center" vertical="center"/>
    </xf>
    <xf numFmtId="0" fontId="4" fillId="5" borderId="1" xfId="0" quotePrefix="1" applyFont="1" applyFill="1" applyBorder="1" applyAlignment="1">
      <alignment horizontal="center" vertical="center"/>
    </xf>
    <xf numFmtId="0" fontId="7" fillId="2" borderId="1" xfId="0" quotePrefix="1" applyFont="1" applyFill="1" applyBorder="1" applyAlignment="1">
      <alignment horizontal="center" vertical="center"/>
    </xf>
    <xf numFmtId="0" fontId="7" fillId="3" borderId="1" xfId="0" quotePrefix="1" applyFont="1" applyFill="1" applyBorder="1" applyAlignment="1">
      <alignment horizontal="center" vertical="center"/>
    </xf>
    <xf numFmtId="0" fontId="7" fillId="4" borderId="1" xfId="0" quotePrefix="1" applyFont="1" applyFill="1" applyBorder="1" applyAlignment="1">
      <alignment horizontal="center" vertical="center"/>
    </xf>
    <xf numFmtId="0" fontId="7" fillId="0" borderId="7" xfId="0" quotePrefix="1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7" fillId="5" borderId="1" xfId="0" quotePrefix="1" applyFont="1" applyFill="1" applyBorder="1" applyAlignment="1">
      <alignment horizontal="center" vertical="center"/>
    </xf>
    <xf numFmtId="0" fontId="7" fillId="8" borderId="1" xfId="0" quotePrefix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7" borderId="1" xfId="0" quotePrefix="1" applyFont="1" applyFill="1" applyBorder="1" applyAlignment="1">
      <alignment horizontal="center" vertical="center"/>
    </xf>
    <xf numFmtId="0" fontId="4" fillId="7" borderId="1" xfId="0" quotePrefix="1" applyFont="1" applyFill="1" applyBorder="1" applyAlignment="1">
      <alignment horizontal="center" vertical="center"/>
    </xf>
    <xf numFmtId="0" fontId="20" fillId="2" borderId="1" xfId="0" quotePrefix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6" borderId="1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7" borderId="26" xfId="0" applyFont="1" applyFill="1" applyBorder="1" applyAlignment="1">
      <alignment horizontal="center"/>
    </xf>
    <xf numFmtId="0" fontId="4" fillId="7" borderId="10" xfId="0" applyFont="1" applyFill="1" applyBorder="1" applyAlignment="1">
      <alignment horizontal="center"/>
    </xf>
    <xf numFmtId="0" fontId="4" fillId="7" borderId="27" xfId="0" applyFont="1" applyFill="1" applyBorder="1" applyAlignment="1">
      <alignment horizontal="center"/>
    </xf>
    <xf numFmtId="0" fontId="4" fillId="7" borderId="28" xfId="0" applyFont="1" applyFill="1" applyBorder="1" applyAlignment="1">
      <alignment horizontal="center"/>
    </xf>
    <xf numFmtId="0" fontId="4" fillId="6" borderId="29" xfId="0" applyFont="1" applyFill="1" applyBorder="1" applyAlignment="1">
      <alignment horizontal="center" vertical="center" wrapText="1"/>
    </xf>
    <xf numFmtId="1" fontId="7" fillId="2" borderId="27" xfId="0" applyNumberFormat="1" applyFont="1" applyFill="1" applyBorder="1" applyAlignment="1">
      <alignment horizontal="center"/>
    </xf>
    <xf numFmtId="1" fontId="7" fillId="3" borderId="27" xfId="0" applyNumberFormat="1" applyFont="1" applyFill="1" applyBorder="1" applyAlignment="1">
      <alignment horizontal="center"/>
    </xf>
    <xf numFmtId="1" fontId="7" fillId="4" borderId="8" xfId="0" applyNumberFormat="1" applyFont="1" applyFill="1" applyBorder="1" applyAlignment="1">
      <alignment horizontal="center"/>
    </xf>
    <xf numFmtId="0" fontId="7" fillId="6" borderId="7" xfId="0" quotePrefix="1" applyFont="1" applyFill="1" applyBorder="1" applyAlignment="1">
      <alignment horizontal="center"/>
    </xf>
    <xf numFmtId="0" fontId="7" fillId="5" borderId="7" xfId="0" quotePrefix="1" applyFont="1" applyFill="1" applyBorder="1" applyAlignment="1">
      <alignment horizontal="center"/>
    </xf>
    <xf numFmtId="0" fontId="7" fillId="8" borderId="7" xfId="0" quotePrefix="1" applyFont="1" applyFill="1" applyBorder="1" applyAlignment="1">
      <alignment horizontal="center"/>
    </xf>
    <xf numFmtId="0" fontId="7" fillId="2" borderId="7" xfId="0" quotePrefix="1" applyFont="1" applyFill="1" applyBorder="1" applyAlignment="1">
      <alignment horizontal="center"/>
    </xf>
    <xf numFmtId="0" fontId="7" fillId="3" borderId="7" xfId="0" quotePrefix="1" applyFont="1" applyFill="1" applyBorder="1" applyAlignment="1">
      <alignment horizontal="center"/>
    </xf>
    <xf numFmtId="0" fontId="7" fillId="4" borderId="7" xfId="0" quotePrefix="1" applyFont="1" applyFill="1" applyBorder="1" applyAlignment="1">
      <alignment horizontal="center"/>
    </xf>
    <xf numFmtId="0" fontId="7" fillId="7" borderId="7" xfId="0" quotePrefix="1" applyFont="1" applyFill="1" applyBorder="1" applyAlignment="1">
      <alignment horizontal="center"/>
    </xf>
    <xf numFmtId="0" fontId="4" fillId="0" borderId="30" xfId="0" applyFont="1" applyBorder="1" applyAlignment="1">
      <alignment horizontal="center" vertical="center"/>
    </xf>
    <xf numFmtId="0" fontId="4" fillId="0" borderId="30" xfId="0" applyFont="1" applyBorder="1" applyAlignment="1">
      <alignment horizontal="left" vertical="center" wrapText="1"/>
    </xf>
    <xf numFmtId="0" fontId="7" fillId="3" borderId="24" xfId="0" quotePrefix="1" applyFont="1" applyFill="1" applyBorder="1" applyAlignment="1">
      <alignment horizontal="center" vertical="center"/>
    </xf>
    <xf numFmtId="0" fontId="7" fillId="4" borderId="24" xfId="0" quotePrefix="1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/>
    </xf>
    <xf numFmtId="0" fontId="4" fillId="7" borderId="32" xfId="0" quotePrefix="1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8" borderId="24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8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2" fillId="4" borderId="3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/>
    </xf>
    <xf numFmtId="0" fontId="7" fillId="0" borderId="36" xfId="0" applyFont="1" applyBorder="1" applyAlignment="1">
      <alignment horizontal="center" vertical="center"/>
    </xf>
    <xf numFmtId="0" fontId="7" fillId="4" borderId="33" xfId="0" applyFont="1" applyFill="1" applyBorder="1" applyAlignment="1">
      <alignment horizontal="center" vertical="center"/>
    </xf>
    <xf numFmtId="0" fontId="22" fillId="4" borderId="33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4" fillId="0" borderId="33" xfId="0" quotePrefix="1" applyFont="1" applyBorder="1" applyAlignment="1">
      <alignment horizontal="center" vertical="center"/>
    </xf>
    <xf numFmtId="0" fontId="7" fillId="2" borderId="31" xfId="0" quotePrefix="1" applyFont="1" applyFill="1" applyBorder="1" applyAlignment="1">
      <alignment horizontal="center" vertical="center"/>
    </xf>
    <xf numFmtId="0" fontId="4" fillId="2" borderId="32" xfId="0" quotePrefix="1" applyFont="1" applyFill="1" applyBorder="1" applyAlignment="1">
      <alignment horizontal="center" vertical="center"/>
    </xf>
    <xf numFmtId="0" fontId="7" fillId="2" borderId="33" xfId="0" quotePrefix="1" applyFont="1" applyFill="1" applyBorder="1" applyAlignment="1">
      <alignment horizontal="center" vertical="center"/>
    </xf>
    <xf numFmtId="0" fontId="7" fillId="3" borderId="37" xfId="0" quotePrefix="1" applyFont="1" applyFill="1" applyBorder="1" applyAlignment="1">
      <alignment horizontal="center" vertical="center"/>
    </xf>
    <xf numFmtId="0" fontId="7" fillId="3" borderId="32" xfId="0" quotePrefix="1" applyFont="1" applyFill="1" applyBorder="1" applyAlignment="1">
      <alignment horizontal="center" vertical="center"/>
    </xf>
    <xf numFmtId="0" fontId="4" fillId="7" borderId="33" xfId="0" quotePrefix="1" applyFont="1" applyFill="1" applyBorder="1" applyAlignment="1">
      <alignment horizontal="center" vertical="center"/>
    </xf>
    <xf numFmtId="0" fontId="4" fillId="7" borderId="32" xfId="0" applyFont="1" applyFill="1" applyBorder="1" applyAlignment="1">
      <alignment horizontal="center" vertical="center"/>
    </xf>
    <xf numFmtId="0" fontId="4" fillId="7" borderId="33" xfId="0" applyFont="1" applyFill="1" applyBorder="1" applyAlignment="1">
      <alignment horizontal="center" vertical="center"/>
    </xf>
    <xf numFmtId="0" fontId="4" fillId="7" borderId="33" xfId="0" applyFont="1" applyFill="1" applyBorder="1"/>
    <xf numFmtId="16" fontId="4" fillId="7" borderId="33" xfId="0" applyNumberFormat="1" applyFont="1" applyFill="1" applyBorder="1" applyAlignment="1">
      <alignment horizontal="center" vertical="center"/>
    </xf>
    <xf numFmtId="0" fontId="4" fillId="7" borderId="38" xfId="0" applyFont="1" applyFill="1" applyBorder="1" applyAlignment="1">
      <alignment horizontal="center" vertical="center"/>
    </xf>
    <xf numFmtId="0" fontId="4" fillId="7" borderId="34" xfId="0" applyFont="1" applyFill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8" borderId="37" xfId="0" applyFont="1" applyFill="1" applyBorder="1" applyAlignment="1">
      <alignment horizontal="center" vertical="center"/>
    </xf>
    <xf numFmtId="0" fontId="4" fillId="8" borderId="31" xfId="0" applyFont="1" applyFill="1" applyBorder="1" applyAlignment="1">
      <alignment horizontal="center" vertical="center"/>
    </xf>
    <xf numFmtId="0" fontId="4" fillId="8" borderId="32" xfId="0" applyFont="1" applyFill="1" applyBorder="1" applyAlignment="1">
      <alignment horizontal="center" vertical="center"/>
    </xf>
    <xf numFmtId="0" fontId="4" fillId="8" borderId="33" xfId="0" applyFont="1" applyFill="1" applyBorder="1" applyAlignment="1">
      <alignment horizontal="center" vertical="center"/>
    </xf>
    <xf numFmtId="0" fontId="4" fillId="8" borderId="38" xfId="0" applyFont="1" applyFill="1" applyBorder="1" applyAlignment="1">
      <alignment horizontal="center" vertical="center"/>
    </xf>
    <xf numFmtId="0" fontId="4" fillId="8" borderId="34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2" fillId="8" borderId="32" xfId="0" applyFont="1" applyFill="1" applyBorder="1" applyAlignment="1">
      <alignment horizontal="center" vertical="center"/>
    </xf>
    <xf numFmtId="0" fontId="2" fillId="8" borderId="33" xfId="0" applyFont="1" applyFill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4" borderId="38" xfId="0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4" fillId="4" borderId="38" xfId="0" applyFont="1" applyFill="1" applyBorder="1" applyAlignment="1">
      <alignment horizontal="center" vertical="center"/>
    </xf>
    <xf numFmtId="0" fontId="7" fillId="7" borderId="32" xfId="0" applyFont="1" applyFill="1" applyBorder="1" applyAlignment="1">
      <alignment horizontal="center" vertical="center"/>
    </xf>
    <xf numFmtId="0" fontId="7" fillId="7" borderId="38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/>
    </xf>
    <xf numFmtId="0" fontId="7" fillId="7" borderId="34" xfId="0" applyFont="1" applyFill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8" borderId="38" xfId="0" applyFont="1" applyFill="1" applyBorder="1" applyAlignment="1">
      <alignment horizontal="center" vertical="center"/>
    </xf>
    <xf numFmtId="0" fontId="7" fillId="8" borderId="34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0" fontId="7" fillId="4" borderId="32" xfId="0" applyFont="1" applyFill="1" applyBorder="1" applyAlignment="1">
      <alignment horizontal="center" vertical="center"/>
    </xf>
    <xf numFmtId="0" fontId="19" fillId="4" borderId="38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center" vertical="center"/>
    </xf>
    <xf numFmtId="0" fontId="8" fillId="7" borderId="32" xfId="0" applyFont="1" applyFill="1" applyBorder="1" applyAlignment="1">
      <alignment horizontal="center" vertical="center"/>
    </xf>
    <xf numFmtId="0" fontId="8" fillId="7" borderId="33" xfId="0" applyFont="1" applyFill="1" applyBorder="1" applyAlignment="1">
      <alignment horizontal="center" vertical="center"/>
    </xf>
    <xf numFmtId="0" fontId="7" fillId="7" borderId="32" xfId="0" quotePrefix="1" applyFont="1" applyFill="1" applyBorder="1" applyAlignment="1">
      <alignment horizontal="center"/>
    </xf>
    <xf numFmtId="0" fontId="7" fillId="7" borderId="33" xfId="0" quotePrefix="1" applyFont="1" applyFill="1" applyBorder="1" applyAlignment="1">
      <alignment horizontal="center" vertical="center"/>
    </xf>
    <xf numFmtId="0" fontId="7" fillId="7" borderId="33" xfId="0" applyFont="1" applyFill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164" fontId="8" fillId="0" borderId="33" xfId="0" applyNumberFormat="1" applyFont="1" applyBorder="1" applyAlignment="1">
      <alignment horizontal="center" vertical="center"/>
    </xf>
    <xf numFmtId="0" fontId="7" fillId="0" borderId="33" xfId="0" quotePrefix="1" applyFont="1" applyBorder="1" applyAlignment="1">
      <alignment horizontal="center" vertical="center"/>
    </xf>
    <xf numFmtId="0" fontId="7" fillId="0" borderId="32" xfId="0" quotePrefix="1" applyFont="1" applyBorder="1" applyAlignment="1">
      <alignment horizontal="center" vertical="center"/>
    </xf>
    <xf numFmtId="164" fontId="8" fillId="8" borderId="32" xfId="0" applyNumberFormat="1" applyFont="1" applyFill="1" applyBorder="1" applyAlignment="1">
      <alignment horizontal="center" vertical="center"/>
    </xf>
    <xf numFmtId="0" fontId="8" fillId="8" borderId="33" xfId="0" applyFont="1" applyFill="1" applyBorder="1" applyAlignment="1">
      <alignment horizontal="center" vertical="center"/>
    </xf>
    <xf numFmtId="0" fontId="7" fillId="8" borderId="32" xfId="0" applyFont="1" applyFill="1" applyBorder="1" applyAlignment="1">
      <alignment horizontal="center" vertical="center"/>
    </xf>
    <xf numFmtId="0" fontId="7" fillId="8" borderId="33" xfId="0" applyFont="1" applyFill="1" applyBorder="1" applyAlignment="1">
      <alignment horizontal="center" vertical="center"/>
    </xf>
    <xf numFmtId="0" fontId="7" fillId="8" borderId="32" xfId="0" quotePrefix="1" applyFont="1" applyFill="1" applyBorder="1" applyAlignment="1">
      <alignment horizontal="center" vertical="center"/>
    </xf>
    <xf numFmtId="0" fontId="7" fillId="8" borderId="33" xfId="0" quotePrefix="1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0" fontId="20" fillId="3" borderId="32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0" borderId="39" xfId="0" applyFont="1" applyBorder="1" applyAlignment="1">
      <alignment horizontal="center" vertical="center"/>
    </xf>
    <xf numFmtId="0" fontId="7" fillId="7" borderId="8" xfId="0" quotePrefix="1" applyFont="1" applyFill="1" applyBorder="1" applyAlignment="1">
      <alignment horizontal="center"/>
    </xf>
    <xf numFmtId="0" fontId="7" fillId="7" borderId="8" xfId="0" quotePrefix="1" applyFont="1" applyFill="1" applyBorder="1" applyAlignment="1">
      <alignment horizontal="center" vertical="center"/>
    </xf>
    <xf numFmtId="0" fontId="7" fillId="7" borderId="34" xfId="0" quotePrefix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" fontId="7" fillId="2" borderId="28" xfId="0" applyNumberFormat="1" applyFont="1" applyFill="1" applyBorder="1" applyAlignment="1">
      <alignment horizontal="center"/>
    </xf>
    <xf numFmtId="1" fontId="7" fillId="4" borderId="34" xfId="0" applyNumberFormat="1" applyFont="1" applyFill="1" applyBorder="1" applyAlignment="1">
      <alignment horizontal="center"/>
    </xf>
    <xf numFmtId="0" fontId="7" fillId="3" borderId="39" xfId="0" applyFont="1" applyFill="1" applyBorder="1" applyAlignment="1">
      <alignment horizontal="center"/>
    </xf>
    <xf numFmtId="0" fontId="7" fillId="3" borderId="2" xfId="0" quotePrefix="1" applyFont="1" applyFill="1" applyBorder="1" applyAlignment="1">
      <alignment horizontal="center" vertical="center"/>
    </xf>
    <xf numFmtId="0" fontId="7" fillId="4" borderId="37" xfId="0" quotePrefix="1" applyFont="1" applyFill="1" applyBorder="1" applyAlignment="1">
      <alignment horizontal="center" vertical="center"/>
    </xf>
    <xf numFmtId="0" fontId="7" fillId="4" borderId="32" xfId="0" quotePrefix="1" applyFont="1" applyFill="1" applyBorder="1" applyAlignment="1">
      <alignment horizontal="center" vertical="center"/>
    </xf>
    <xf numFmtId="0" fontId="4" fillId="4" borderId="32" xfId="0" quotePrefix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8" fillId="4" borderId="32" xfId="0" applyFont="1" applyFill="1" applyBorder="1" applyAlignment="1">
      <alignment horizontal="center" vertical="center"/>
    </xf>
    <xf numFmtId="0" fontId="21" fillId="4" borderId="32" xfId="0" applyFont="1" applyFill="1" applyBorder="1" applyAlignment="1">
      <alignment horizontal="center" vertical="center"/>
    </xf>
    <xf numFmtId="1" fontId="7" fillId="6" borderId="1" xfId="0" applyNumberFormat="1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wrapText="1"/>
    </xf>
    <xf numFmtId="0" fontId="7" fillId="0" borderId="10" xfId="0" quotePrefix="1" applyFont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/>
    </xf>
    <xf numFmtId="0" fontId="7" fillId="4" borderId="7" xfId="0" applyFont="1" applyFill="1" applyBorder="1"/>
    <xf numFmtId="0" fontId="7" fillId="5" borderId="4" xfId="0" quotePrefix="1" applyFont="1" applyFill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6" borderId="4" xfId="0" quotePrefix="1" applyFont="1" applyFill="1" applyBorder="1" applyAlignment="1">
      <alignment horizontal="center"/>
    </xf>
    <xf numFmtId="0" fontId="7" fillId="0" borderId="4" xfId="0" quotePrefix="1" applyFont="1" applyBorder="1" applyAlignment="1">
      <alignment horizontal="center"/>
    </xf>
    <xf numFmtId="0" fontId="7" fillId="2" borderId="4" xfId="0" quotePrefix="1" applyFont="1" applyFill="1" applyBorder="1" applyAlignment="1">
      <alignment horizontal="center"/>
    </xf>
    <xf numFmtId="0" fontId="7" fillId="3" borderId="4" xfId="0" quotePrefix="1" applyFont="1" applyFill="1" applyBorder="1" applyAlignment="1">
      <alignment horizontal="center"/>
    </xf>
    <xf numFmtId="0" fontId="7" fillId="3" borderId="3" xfId="0" quotePrefix="1" applyFont="1" applyFill="1" applyBorder="1" applyAlignment="1">
      <alignment horizontal="center"/>
    </xf>
    <xf numFmtId="0" fontId="7" fillId="4" borderId="4" xfId="0" quotePrefix="1" applyFont="1" applyFill="1" applyBorder="1" applyAlignment="1">
      <alignment horizontal="center"/>
    </xf>
    <xf numFmtId="0" fontId="4" fillId="4" borderId="4" xfId="0" applyFont="1" applyFill="1" applyBorder="1"/>
    <xf numFmtId="0" fontId="7" fillId="10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7" fillId="9" borderId="1" xfId="0" quotePrefix="1" applyFont="1" applyFill="1" applyBorder="1" applyAlignment="1">
      <alignment horizontal="center"/>
    </xf>
    <xf numFmtId="0" fontId="7" fillId="6" borderId="1" xfId="0" quotePrefix="1" applyFont="1" applyFill="1" applyBorder="1" applyAlignment="1">
      <alignment horizontal="center" vertical="center"/>
    </xf>
    <xf numFmtId="1" fontId="7" fillId="2" borderId="1" xfId="0" quotePrefix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7" fillId="9" borderId="1" xfId="0" quotePrefix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7" fillId="10" borderId="1" xfId="0" quotePrefix="1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7" borderId="1" xfId="0" applyFont="1" applyFill="1" applyBorder="1"/>
    <xf numFmtId="0" fontId="2" fillId="7" borderId="1" xfId="0" applyFont="1" applyFill="1" applyBorder="1" applyAlignment="1">
      <alignment horizontal="center" vertical="center"/>
    </xf>
    <xf numFmtId="0" fontId="23" fillId="10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8" fillId="2" borderId="1" xfId="0" quotePrefix="1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4" fillId="11" borderId="30" xfId="0" applyFont="1" applyFill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11" borderId="30" xfId="0" applyFont="1" applyFill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left" vertical="center" wrapText="1"/>
    </xf>
    <xf numFmtId="0" fontId="7" fillId="0" borderId="36" xfId="0" applyFont="1" applyBorder="1" applyAlignment="1">
      <alignment horizontal="left" vertical="center" wrapText="1"/>
    </xf>
    <xf numFmtId="0" fontId="4" fillId="0" borderId="32" xfId="0" applyFont="1" applyBorder="1"/>
    <xf numFmtId="0" fontId="4" fillId="0" borderId="33" xfId="0" applyFont="1" applyBorder="1"/>
    <xf numFmtId="0" fontId="4" fillId="0" borderId="32" xfId="0" applyFont="1" applyBorder="1" applyAlignment="1">
      <alignment wrapText="1"/>
    </xf>
    <xf numFmtId="0" fontId="4" fillId="0" borderId="33" xfId="0" applyFont="1" applyBorder="1" applyAlignment="1">
      <alignment wrapText="1"/>
    </xf>
    <xf numFmtId="0" fontId="2" fillId="7" borderId="32" xfId="0" applyFont="1" applyFill="1" applyBorder="1"/>
    <xf numFmtId="0" fontId="2" fillId="7" borderId="33" xfId="0" applyFont="1" applyFill="1" applyBorder="1"/>
    <xf numFmtId="0" fontId="4" fillId="8" borderId="42" xfId="0" quotePrefix="1" applyFont="1" applyFill="1" applyBorder="1" applyAlignment="1">
      <alignment horizontal="center" vertical="center"/>
    </xf>
    <xf numFmtId="0" fontId="7" fillId="8" borderId="42" xfId="0" quotePrefix="1" applyFont="1" applyFill="1" applyBorder="1" applyAlignment="1">
      <alignment horizontal="center" vertical="center"/>
    </xf>
    <xf numFmtId="0" fontId="7" fillId="8" borderId="42" xfId="0" applyFont="1" applyFill="1" applyBorder="1" applyAlignment="1">
      <alignment horizontal="center" vertical="center"/>
    </xf>
    <xf numFmtId="0" fontId="4" fillId="8" borderId="42" xfId="0" applyFont="1" applyFill="1" applyBorder="1" applyAlignment="1">
      <alignment horizontal="center" vertical="center"/>
    </xf>
    <xf numFmtId="0" fontId="2" fillId="8" borderId="42" xfId="0" applyFont="1" applyFill="1" applyBorder="1" applyAlignment="1">
      <alignment horizontal="center" vertical="center"/>
    </xf>
    <xf numFmtId="0" fontId="4" fillId="0" borderId="32" xfId="0" quotePrefix="1" applyFont="1" applyBorder="1" applyAlignment="1">
      <alignment horizontal="center" vertical="center"/>
    </xf>
    <xf numFmtId="0" fontId="7" fillId="9" borderId="32" xfId="0" quotePrefix="1" applyFont="1" applyFill="1" applyBorder="1" applyAlignment="1">
      <alignment horizontal="center"/>
    </xf>
    <xf numFmtId="0" fontId="7" fillId="9" borderId="32" xfId="0" quotePrefix="1" applyFont="1" applyFill="1" applyBorder="1" applyAlignment="1">
      <alignment horizontal="center" vertical="center"/>
    </xf>
    <xf numFmtId="0" fontId="7" fillId="10" borderId="32" xfId="0" applyFont="1" applyFill="1" applyBorder="1" applyAlignment="1">
      <alignment horizontal="center" vertical="center"/>
    </xf>
    <xf numFmtId="0" fontId="7" fillId="10" borderId="33" xfId="0" applyFont="1" applyFill="1" applyBorder="1" applyAlignment="1">
      <alignment horizontal="center" vertical="center"/>
    </xf>
    <xf numFmtId="0" fontId="7" fillId="10" borderId="32" xfId="0" quotePrefix="1" applyFont="1" applyFill="1" applyBorder="1" applyAlignment="1">
      <alignment horizontal="center" vertical="center"/>
    </xf>
    <xf numFmtId="0" fontId="7" fillId="10" borderId="33" xfId="0" quotePrefix="1" applyFont="1" applyFill="1" applyBorder="1" applyAlignment="1">
      <alignment horizontal="center" vertical="center"/>
    </xf>
    <xf numFmtId="0" fontId="8" fillId="10" borderId="32" xfId="0" applyFont="1" applyFill="1" applyBorder="1" applyAlignment="1">
      <alignment horizontal="center" vertical="center"/>
    </xf>
    <xf numFmtId="0" fontId="8" fillId="10" borderId="33" xfId="0" applyFont="1" applyFill="1" applyBorder="1" applyAlignment="1">
      <alignment horizontal="center" vertical="center"/>
    </xf>
    <xf numFmtId="0" fontId="23" fillId="10" borderId="32" xfId="0" applyFont="1" applyFill="1" applyBorder="1" applyAlignment="1">
      <alignment horizontal="center" vertical="center"/>
    </xf>
    <xf numFmtId="0" fontId="2" fillId="0" borderId="32" xfId="0" applyFont="1" applyBorder="1"/>
    <xf numFmtId="0" fontId="8" fillId="8" borderId="32" xfId="0" applyFont="1" applyFill="1" applyBorder="1" applyAlignment="1">
      <alignment horizontal="center" vertical="center"/>
    </xf>
    <xf numFmtId="0" fontId="4" fillId="8" borderId="2" xfId="0" quotePrefix="1" applyFont="1" applyFill="1" applyBorder="1" applyAlignment="1">
      <alignment horizontal="center" vertical="center"/>
    </xf>
    <xf numFmtId="0" fontId="7" fillId="8" borderId="2" xfId="0" quotePrefix="1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7" fillId="2" borderId="32" xfId="0" quotePrefix="1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20" fillId="2" borderId="32" xfId="0" applyFont="1" applyFill="1" applyBorder="1" applyAlignment="1">
      <alignment horizontal="center" vertical="center"/>
    </xf>
    <xf numFmtId="0" fontId="4" fillId="4" borderId="42" xfId="0" applyFont="1" applyFill="1" applyBorder="1" applyAlignment="1">
      <alignment horizontal="center" vertical="center"/>
    </xf>
    <xf numFmtId="0" fontId="8" fillId="4" borderId="42" xfId="0" applyFont="1" applyFill="1" applyBorder="1" applyAlignment="1">
      <alignment horizontal="center" vertical="center"/>
    </xf>
    <xf numFmtId="0" fontId="7" fillId="3" borderId="33" xfId="0" quotePrefix="1" applyFont="1" applyFill="1" applyBorder="1" applyAlignment="1">
      <alignment horizontal="center" vertical="center"/>
    </xf>
    <xf numFmtId="0" fontId="7" fillId="3" borderId="33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21" fillId="3" borderId="33" xfId="0" applyFont="1" applyFill="1" applyBorder="1" applyAlignment="1">
      <alignment horizontal="center" vertical="center"/>
    </xf>
    <xf numFmtId="0" fontId="20" fillId="3" borderId="33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0" fontId="7" fillId="3" borderId="42" xfId="0" quotePrefix="1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  <xf numFmtId="0" fontId="4" fillId="3" borderId="46" xfId="0" applyFont="1" applyFill="1" applyBorder="1" applyAlignment="1">
      <alignment horizontal="center" vertical="center"/>
    </xf>
    <xf numFmtId="0" fontId="7" fillId="3" borderId="47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7" fillId="3" borderId="49" xfId="0" quotePrefix="1" applyFont="1" applyFill="1" applyBorder="1" applyAlignment="1">
      <alignment horizontal="center"/>
    </xf>
    <xf numFmtId="0" fontId="4" fillId="3" borderId="42" xfId="0" quotePrefix="1" applyFont="1" applyFill="1" applyBorder="1" applyAlignment="1">
      <alignment horizontal="center" vertical="center"/>
    </xf>
    <xf numFmtId="0" fontId="20" fillId="2" borderId="33" xfId="0" applyFont="1" applyFill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1" fontId="7" fillId="8" borderId="20" xfId="0" applyNumberFormat="1" applyFont="1" applyFill="1" applyBorder="1" applyAlignment="1">
      <alignment horizontal="center"/>
    </xf>
    <xf numFmtId="1" fontId="7" fillId="8" borderId="50" xfId="0" applyNumberFormat="1" applyFont="1" applyFill="1" applyBorder="1" applyAlignment="1">
      <alignment horizontal="center"/>
    </xf>
    <xf numFmtId="0" fontId="7" fillId="8" borderId="24" xfId="0" quotePrefix="1" applyFont="1" applyFill="1" applyBorder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5" borderId="51" xfId="0" applyFont="1" applyFill="1" applyBorder="1" applyAlignment="1">
      <alignment horizontal="center" vertical="center"/>
    </xf>
    <xf numFmtId="0" fontId="4" fillId="0" borderId="52" xfId="0" quotePrefix="1" applyFont="1" applyBorder="1" applyAlignment="1">
      <alignment horizontal="center" vertical="center"/>
    </xf>
    <xf numFmtId="0" fontId="7" fillId="3" borderId="31" xfId="0" quotePrefix="1" applyFont="1" applyFill="1" applyBorder="1" applyAlignment="1">
      <alignment horizontal="center" vertical="center"/>
    </xf>
    <xf numFmtId="0" fontId="7" fillId="4" borderId="13" xfId="0" quotePrefix="1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4" fillId="11" borderId="36" xfId="0" applyFont="1" applyFill="1" applyBorder="1" applyAlignment="1">
      <alignment horizontal="center" vertical="center" wrapText="1"/>
    </xf>
    <xf numFmtId="0" fontId="4" fillId="11" borderId="36" xfId="0" applyFont="1" applyFill="1" applyBorder="1" applyAlignment="1">
      <alignment horizontal="left" vertical="center" wrapText="1"/>
    </xf>
    <xf numFmtId="0" fontId="7" fillId="7" borderId="37" xfId="0" applyFont="1" applyFill="1" applyBorder="1" applyAlignment="1">
      <alignment horizontal="center" vertical="center"/>
    </xf>
    <xf numFmtId="0" fontId="7" fillId="7" borderId="24" xfId="0" applyFont="1" applyFill="1" applyBorder="1" applyAlignment="1">
      <alignment horizontal="center" vertical="center"/>
    </xf>
    <xf numFmtId="0" fontId="7" fillId="7" borderId="31" xfId="0" applyFont="1" applyFill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6" borderId="24" xfId="0" applyFont="1" applyFill="1" applyBorder="1" applyAlignment="1">
      <alignment horizontal="center" vertical="center"/>
    </xf>
    <xf numFmtId="0" fontId="7" fillId="5" borderId="24" xfId="0" applyFont="1" applyFill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8" borderId="37" xfId="0" quotePrefix="1" applyFont="1" applyFill="1" applyBorder="1" applyAlignment="1">
      <alignment horizontal="center" vertical="center"/>
    </xf>
    <xf numFmtId="0" fontId="7" fillId="8" borderId="24" xfId="0" quotePrefix="1" applyFont="1" applyFill="1" applyBorder="1" applyAlignment="1">
      <alignment horizontal="center" vertical="center"/>
    </xf>
    <xf numFmtId="0" fontId="7" fillId="8" borderId="31" xfId="0" quotePrefix="1" applyFont="1" applyFill="1" applyBorder="1" applyAlignment="1">
      <alignment horizontal="center" vertical="center"/>
    </xf>
    <xf numFmtId="0" fontId="7" fillId="2" borderId="37" xfId="0" quotePrefix="1" applyFont="1" applyFill="1" applyBorder="1" applyAlignment="1">
      <alignment horizontal="center" vertical="center"/>
    </xf>
    <xf numFmtId="0" fontId="7" fillId="2" borderId="24" xfId="0" quotePrefix="1" applyFont="1" applyFill="1" applyBorder="1" applyAlignment="1">
      <alignment horizontal="center" vertical="center"/>
    </xf>
    <xf numFmtId="0" fontId="7" fillId="4" borderId="22" xfId="0" quotePrefix="1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/>
    </xf>
    <xf numFmtId="0" fontId="4" fillId="4" borderId="53" xfId="0" applyFont="1" applyFill="1" applyBorder="1" applyAlignment="1">
      <alignment horizontal="center" vertical="center"/>
    </xf>
    <xf numFmtId="0" fontId="7" fillId="0" borderId="54" xfId="0" quotePrefix="1" applyFont="1" applyBorder="1" applyAlignment="1">
      <alignment horizontal="center"/>
    </xf>
    <xf numFmtId="0" fontId="8" fillId="0" borderId="47" xfId="0" applyFont="1" applyBorder="1" applyAlignment="1">
      <alignment horizontal="center" vertical="center"/>
    </xf>
    <xf numFmtId="0" fontId="7" fillId="0" borderId="54" xfId="0" quotePrefix="1" applyFont="1" applyBorder="1" applyAlignment="1">
      <alignment horizontal="left" vertical="center" wrapText="1"/>
    </xf>
    <xf numFmtId="0" fontId="7" fillId="0" borderId="37" xfId="0" quotePrefix="1" applyFont="1" applyBorder="1" applyAlignment="1">
      <alignment horizontal="center"/>
    </xf>
    <xf numFmtId="0" fontId="7" fillId="0" borderId="24" xfId="0" quotePrefix="1" applyFont="1" applyBorder="1" applyAlignment="1">
      <alignment horizontal="center"/>
    </xf>
    <xf numFmtId="0" fontId="7" fillId="0" borderId="31" xfId="0" quotePrefix="1" applyFont="1" applyBorder="1" applyAlignment="1">
      <alignment horizontal="center"/>
    </xf>
    <xf numFmtId="0" fontId="7" fillId="6" borderId="24" xfId="0" quotePrefix="1" applyFont="1" applyFill="1" applyBorder="1" applyAlignment="1">
      <alignment horizontal="center" vertical="center"/>
    </xf>
    <xf numFmtId="0" fontId="7" fillId="0" borderId="24" xfId="0" quotePrefix="1" applyFont="1" applyBorder="1" applyAlignment="1">
      <alignment horizontal="center" vertical="center"/>
    </xf>
    <xf numFmtId="0" fontId="7" fillId="5" borderId="24" xfId="0" quotePrefix="1" applyFont="1" applyFill="1" applyBorder="1" applyAlignment="1">
      <alignment horizontal="center" vertical="center"/>
    </xf>
    <xf numFmtId="0" fontId="7" fillId="0" borderId="31" xfId="0" quotePrefix="1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56" xfId="0" applyFont="1" applyFill="1" applyBorder="1" applyAlignment="1">
      <alignment horizontal="center" vertical="center"/>
    </xf>
    <xf numFmtId="0" fontId="21" fillId="3" borderId="32" xfId="0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/>
    </xf>
    <xf numFmtId="0" fontId="7" fillId="4" borderId="31" xfId="0" applyFont="1" applyFill="1" applyBorder="1" applyAlignment="1">
      <alignment horizontal="center" vertical="center"/>
    </xf>
    <xf numFmtId="0" fontId="7" fillId="8" borderId="48" xfId="0" quotePrefix="1" applyFont="1" applyFill="1" applyBorder="1" applyAlignment="1">
      <alignment horizontal="center"/>
    </xf>
    <xf numFmtId="0" fontId="2" fillId="8" borderId="46" xfId="0" applyFont="1" applyFill="1" applyBorder="1" applyAlignment="1">
      <alignment horizontal="center" vertical="center"/>
    </xf>
    <xf numFmtId="0" fontId="7" fillId="8" borderId="35" xfId="0" quotePrefix="1" applyFont="1" applyFill="1" applyBorder="1" applyAlignment="1">
      <alignment horizontal="center"/>
    </xf>
    <xf numFmtId="0" fontId="2" fillId="8" borderId="39" xfId="0" applyFont="1" applyFill="1" applyBorder="1" applyAlignment="1">
      <alignment horizontal="center" vertical="center"/>
    </xf>
    <xf numFmtId="0" fontId="4" fillId="3" borderId="2" xfId="0" quotePrefix="1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left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left" vertical="center" wrapText="1"/>
    </xf>
    <xf numFmtId="0" fontId="4" fillId="3" borderId="36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left" vertical="center" wrapText="1"/>
    </xf>
    <xf numFmtId="0" fontId="7" fillId="3" borderId="54" xfId="0" applyFont="1" applyFill="1" applyBorder="1" applyAlignment="1">
      <alignment horizontal="center" vertical="center"/>
    </xf>
    <xf numFmtId="0" fontId="7" fillId="3" borderId="54" xfId="0" applyFont="1" applyFill="1" applyBorder="1" applyAlignment="1">
      <alignment horizontal="left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16" fillId="0" borderId="0" xfId="0" applyFont="1"/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33" fillId="0" borderId="0" xfId="0" applyFont="1" applyAlignment="1">
      <alignment horizontal="left"/>
    </xf>
    <xf numFmtId="0" fontId="38" fillId="0" borderId="0" xfId="0" applyFont="1" applyAlignment="1">
      <alignment horizontal="center"/>
    </xf>
    <xf numFmtId="0" fontId="38" fillId="0" borderId="0" xfId="0" applyFont="1" applyAlignment="1">
      <alignment horizontal="right"/>
    </xf>
    <xf numFmtId="0" fontId="36" fillId="0" borderId="0" xfId="0" applyFont="1" applyAlignment="1">
      <alignment horizontal="left"/>
    </xf>
    <xf numFmtId="0" fontId="34" fillId="0" borderId="0" xfId="0" applyFont="1" applyAlignment="1">
      <alignment horizontal="left"/>
    </xf>
    <xf numFmtId="0" fontId="39" fillId="0" borderId="0" xfId="0" applyFont="1" applyAlignment="1">
      <alignment horizontal="center"/>
    </xf>
    <xf numFmtId="0" fontId="32" fillId="0" borderId="0" xfId="0" applyFont="1" applyAlignment="1">
      <alignment horizontal="right"/>
    </xf>
    <xf numFmtId="0" fontId="40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42" fillId="0" borderId="0" xfId="0" applyFont="1" applyAlignment="1">
      <alignment horizontal="right"/>
    </xf>
    <xf numFmtId="0" fontId="43" fillId="0" borderId="0" xfId="0" applyFont="1" applyAlignment="1">
      <alignment horizontal="left"/>
    </xf>
    <xf numFmtId="0" fontId="44" fillId="0" borderId="0" xfId="0" applyFont="1" applyAlignment="1">
      <alignment horizontal="left" vertical="top" wrapText="1"/>
    </xf>
    <xf numFmtId="0" fontId="43" fillId="0" borderId="0" xfId="0" applyFont="1" applyAlignment="1">
      <alignment horizontal="left" vertical="top" wrapText="1"/>
    </xf>
    <xf numFmtId="0" fontId="4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46" fillId="0" borderId="0" xfId="0" applyFont="1" applyAlignment="1">
      <alignment horizontal="left" vertical="top"/>
    </xf>
    <xf numFmtId="0" fontId="43" fillId="0" borderId="0" xfId="0" applyFont="1" applyAlignment="1">
      <alignment horizontal="left" vertical="top"/>
    </xf>
    <xf numFmtId="0" fontId="36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47" fillId="0" borderId="0" xfId="0" applyFont="1" applyAlignment="1">
      <alignment horizontal="left" vertical="top"/>
    </xf>
    <xf numFmtId="0" fontId="28" fillId="0" borderId="0" xfId="0" applyFont="1" applyAlignment="1">
      <alignment horizontal="right" vertical="top"/>
    </xf>
    <xf numFmtId="0" fontId="29" fillId="0" borderId="0" xfId="0" applyFont="1" applyAlignment="1">
      <alignment horizontal="left" vertical="top"/>
    </xf>
    <xf numFmtId="0" fontId="44" fillId="0" borderId="0" xfId="0" applyFont="1" applyAlignment="1">
      <alignment vertical="top" wrapText="1"/>
    </xf>
    <xf numFmtId="0" fontId="47" fillId="0" borderId="0" xfId="0" applyFont="1" applyAlignment="1">
      <alignment horizontal="left" vertical="top" wrapText="1"/>
    </xf>
    <xf numFmtId="0" fontId="47" fillId="0" borderId="0" xfId="0" applyFont="1" applyAlignment="1">
      <alignment horizontal="left"/>
    </xf>
    <xf numFmtId="0" fontId="48" fillId="0" borderId="0" xfId="0" applyFont="1" applyAlignment="1">
      <alignment horizontal="right"/>
    </xf>
    <xf numFmtId="0" fontId="29" fillId="0" borderId="0" xfId="0" applyFont="1" applyAlignment="1">
      <alignment horizontal="left"/>
    </xf>
    <xf numFmtId="0" fontId="49" fillId="0" borderId="0" xfId="0" applyFont="1" applyAlignment="1">
      <alignment horizontal="center"/>
    </xf>
    <xf numFmtId="0" fontId="28" fillId="0" borderId="0" xfId="0" applyFont="1" applyAlignment="1">
      <alignment horizontal="right"/>
    </xf>
    <xf numFmtId="0" fontId="50" fillId="0" borderId="0" xfId="0" applyFont="1" applyAlignment="1">
      <alignment horizontal="left"/>
    </xf>
    <xf numFmtId="0" fontId="51" fillId="0" borderId="0" xfId="0" applyFont="1" applyAlignment="1">
      <alignment horizontal="center"/>
    </xf>
    <xf numFmtId="0" fontId="52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top"/>
    </xf>
    <xf numFmtId="165" fontId="54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165" fontId="5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2" fillId="0" borderId="0" xfId="0" applyFont="1" applyAlignment="1">
      <alignment vertical="center" wrapText="1"/>
    </xf>
    <xf numFmtId="0" fontId="57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53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top" wrapText="1"/>
    </xf>
    <xf numFmtId="0" fontId="60" fillId="0" borderId="0" xfId="0" applyFont="1" applyAlignment="1">
      <alignment horizontal="center" vertical="center"/>
    </xf>
    <xf numFmtId="0" fontId="60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61" fillId="0" borderId="0" xfId="0" applyFont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58" fillId="0" borderId="0" xfId="0" applyFont="1" applyAlignment="1">
      <alignment horizontal="center"/>
    </xf>
    <xf numFmtId="0" fontId="63" fillId="0" borderId="0" xfId="0" applyFont="1" applyAlignment="1">
      <alignment horizontal="center" vertical="center"/>
    </xf>
    <xf numFmtId="0" fontId="64" fillId="0" borderId="0" xfId="0" applyFont="1" applyAlignment="1">
      <alignment horizontal="center" vertical="center" wrapText="1"/>
    </xf>
    <xf numFmtId="0" fontId="58" fillId="0" borderId="0" xfId="0" applyFont="1" applyAlignment="1">
      <alignment horizontal="center" wrapText="1"/>
    </xf>
    <xf numFmtId="0" fontId="30" fillId="0" borderId="0" xfId="0" applyFont="1" applyAlignment="1">
      <alignment horizontal="center" wrapText="1"/>
    </xf>
    <xf numFmtId="0" fontId="62" fillId="0" borderId="0" xfId="0" applyFont="1" applyAlignment="1">
      <alignment horizontal="center" vertical="center" wrapText="1"/>
    </xf>
    <xf numFmtId="0" fontId="61" fillId="0" borderId="0" xfId="0" applyFont="1" applyAlignment="1">
      <alignment horizontal="center" vertical="center" wrapText="1"/>
    </xf>
    <xf numFmtId="0" fontId="65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wrapText="1"/>
    </xf>
    <xf numFmtId="165" fontId="66" fillId="0" borderId="0" xfId="0" applyNumberFormat="1" applyFont="1" applyAlignment="1">
      <alignment horizontal="center"/>
    </xf>
    <xf numFmtId="0" fontId="67" fillId="0" borderId="0" xfId="0" applyFont="1" applyAlignment="1">
      <alignment horizontal="center"/>
    </xf>
    <xf numFmtId="0" fontId="32" fillId="0" borderId="0" xfId="2" applyFont="1"/>
    <xf numFmtId="0" fontId="35" fillId="0" borderId="0" xfId="2" applyFont="1"/>
    <xf numFmtId="0" fontId="37" fillId="0" borderId="0" xfId="2" applyFont="1" applyAlignment="1">
      <alignment horizontal="center"/>
    </xf>
    <xf numFmtId="0" fontId="33" fillId="0" borderId="0" xfId="2" applyFont="1" applyAlignment="1">
      <alignment horizontal="center"/>
    </xf>
    <xf numFmtId="0" fontId="36" fillId="0" borderId="0" xfId="2" applyFont="1" applyAlignment="1">
      <alignment horizontal="left"/>
    </xf>
    <xf numFmtId="0" fontId="69" fillId="0" borderId="0" xfId="2" applyFont="1" applyAlignment="1">
      <alignment horizontal="left"/>
    </xf>
    <xf numFmtId="0" fontId="32" fillId="0" borderId="0" xfId="2" applyFont="1" applyAlignment="1">
      <alignment horizontal="center"/>
    </xf>
    <xf numFmtId="0" fontId="35" fillId="0" borderId="0" xfId="2" applyFont="1" applyAlignment="1">
      <alignment horizontal="center"/>
    </xf>
    <xf numFmtId="0" fontId="71" fillId="0" borderId="0" xfId="0" applyFont="1"/>
    <xf numFmtId="0" fontId="71" fillId="0" borderId="0" xfId="0" applyFont="1" applyAlignment="1">
      <alignment horizontal="center"/>
    </xf>
    <xf numFmtId="0" fontId="72" fillId="0" borderId="0" xfId="0" applyFont="1" applyAlignment="1">
      <alignment horizontal="left"/>
    </xf>
    <xf numFmtId="0" fontId="24" fillId="0" borderId="0" xfId="0" applyFont="1" applyAlignment="1">
      <alignment horizontal="center" vertical="center"/>
    </xf>
    <xf numFmtId="0" fontId="27" fillId="0" borderId="0" xfId="0" applyFont="1" applyAlignment="1">
      <alignment horizontal="justify" vertical="center"/>
    </xf>
    <xf numFmtId="0" fontId="24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" fillId="0" borderId="0" xfId="1"/>
    <xf numFmtId="0" fontId="10" fillId="0" borderId="0" xfId="1" applyFont="1"/>
    <xf numFmtId="0" fontId="15" fillId="0" borderId="0" xfId="1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5" fillId="0" borderId="0" xfId="1" applyFont="1" applyAlignment="1">
      <alignment vertical="center" wrapText="1"/>
    </xf>
    <xf numFmtId="0" fontId="70" fillId="0" borderId="0" xfId="1" applyFont="1" applyAlignment="1">
      <alignment horizontal="center" vertical="center" wrapText="1"/>
    </xf>
    <xf numFmtId="0" fontId="24" fillId="0" borderId="0" xfId="1" applyFont="1" applyAlignment="1">
      <alignment vertical="center"/>
    </xf>
    <xf numFmtId="0" fontId="14" fillId="0" borderId="0" xfId="1" applyFont="1" applyAlignment="1">
      <alignment horizontal="center" vertical="center" wrapText="1"/>
    </xf>
    <xf numFmtId="0" fontId="2" fillId="0" borderId="21" xfId="1" applyBorder="1"/>
    <xf numFmtId="0" fontId="25" fillId="0" borderId="0" xfId="0" applyFont="1"/>
    <xf numFmtId="0" fontId="12" fillId="0" borderId="1" xfId="0" applyFont="1" applyBorder="1" applyAlignment="1">
      <alignment horizontal="center" vertical="center" wrapText="1"/>
    </xf>
    <xf numFmtId="0" fontId="74" fillId="0" borderId="0" xfId="0" applyFont="1"/>
    <xf numFmtId="49" fontId="11" fillId="0" borderId="1" xfId="0" applyNumberFormat="1" applyFont="1" applyBorder="1" applyAlignment="1">
      <alignment horizontal="center" textRotation="90" wrapText="1"/>
    </xf>
    <xf numFmtId="49" fontId="11" fillId="0" borderId="1" xfId="0" applyNumberFormat="1" applyFont="1" applyBorder="1" applyAlignment="1">
      <alignment horizontal="center" vertical="center" wrapText="1"/>
    </xf>
    <xf numFmtId="0" fontId="75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49" fontId="14" fillId="0" borderId="1" xfId="0" applyNumberFormat="1" applyFont="1" applyBorder="1" applyAlignment="1">
      <alignment vertical="center"/>
    </xf>
    <xf numFmtId="49" fontId="28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2" fillId="12" borderId="1" xfId="0" applyFont="1" applyFill="1" applyBorder="1" applyAlignment="1">
      <alignment horizontal="center" vertical="center" wrapText="1"/>
    </xf>
    <xf numFmtId="0" fontId="75" fillId="12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7" fillId="0" borderId="0" xfId="0" applyFont="1"/>
    <xf numFmtId="0" fontId="68" fillId="12" borderId="0" xfId="0" applyFont="1" applyFill="1" applyAlignment="1">
      <alignment horizontal="center" vertical="center" wrapText="1"/>
    </xf>
    <xf numFmtId="0" fontId="14" fillId="12" borderId="0" xfId="0" applyFont="1" applyFill="1"/>
    <xf numFmtId="0" fontId="14" fillId="12" borderId="16" xfId="0" applyFont="1" applyFill="1" applyBorder="1" applyAlignment="1">
      <alignment horizontal="center" vertical="center" textRotation="90" wrapText="1"/>
    </xf>
    <xf numFmtId="0" fontId="14" fillId="12" borderId="57" xfId="0" quotePrefix="1" applyFont="1" applyFill="1" applyBorder="1" applyAlignment="1">
      <alignment horizontal="center" vertical="center"/>
    </xf>
    <xf numFmtId="0" fontId="14" fillId="12" borderId="51" xfId="0" quotePrefix="1" applyFont="1" applyFill="1" applyBorder="1" applyAlignment="1">
      <alignment horizontal="center" vertical="center" wrapText="1"/>
    </xf>
    <xf numFmtId="0" fontId="14" fillId="12" borderId="51" xfId="0" quotePrefix="1" applyFont="1" applyFill="1" applyBorder="1" applyAlignment="1">
      <alignment horizontal="center" vertical="center"/>
    </xf>
    <xf numFmtId="0" fontId="14" fillId="12" borderId="58" xfId="0" quotePrefix="1" applyFont="1" applyFill="1" applyBorder="1" applyAlignment="1">
      <alignment horizontal="center" vertical="center"/>
    </xf>
    <xf numFmtId="0" fontId="14" fillId="12" borderId="59" xfId="0" quotePrefix="1" applyFont="1" applyFill="1" applyBorder="1" applyAlignment="1">
      <alignment horizontal="center" vertical="center"/>
    </xf>
    <xf numFmtId="0" fontId="14" fillId="12" borderId="60" xfId="0" quotePrefix="1" applyFont="1" applyFill="1" applyBorder="1" applyAlignment="1">
      <alignment horizontal="center" vertical="center"/>
    </xf>
    <xf numFmtId="0" fontId="28" fillId="12" borderId="61" xfId="0" applyFont="1" applyFill="1" applyBorder="1" applyAlignment="1">
      <alignment horizontal="center" vertical="center"/>
    </xf>
    <xf numFmtId="0" fontId="28" fillId="12" borderId="13" xfId="0" applyFont="1" applyFill="1" applyBorder="1" applyAlignment="1">
      <alignment horizontal="center" vertical="distributed" wrapText="1"/>
    </xf>
    <xf numFmtId="0" fontId="28" fillId="12" borderId="13" xfId="0" quotePrefix="1" applyFont="1" applyFill="1" applyBorder="1" applyAlignment="1">
      <alignment horizontal="center" vertical="center"/>
    </xf>
    <xf numFmtId="0" fontId="14" fillId="12" borderId="13" xfId="0" quotePrefix="1" applyFont="1" applyFill="1" applyBorder="1" applyAlignment="1">
      <alignment horizontal="center" vertical="center"/>
    </xf>
    <xf numFmtId="0" fontId="14" fillId="12" borderId="14" xfId="0" quotePrefix="1" applyFont="1" applyFill="1" applyBorder="1" applyAlignment="1">
      <alignment horizontal="center" vertical="center"/>
    </xf>
    <xf numFmtId="0" fontId="14" fillId="12" borderId="61" xfId="0" quotePrefix="1" applyFont="1" applyFill="1" applyBorder="1" applyAlignment="1">
      <alignment horizontal="center" vertical="center"/>
    </xf>
    <xf numFmtId="0" fontId="14" fillId="12" borderId="56" xfId="0" quotePrefix="1" applyFont="1" applyFill="1" applyBorder="1" applyAlignment="1">
      <alignment horizontal="center" vertical="center"/>
    </xf>
    <xf numFmtId="0" fontId="14" fillId="12" borderId="22" xfId="0" quotePrefix="1" applyFont="1" applyFill="1" applyBorder="1" applyAlignment="1">
      <alignment horizontal="center" vertical="center"/>
    </xf>
    <xf numFmtId="0" fontId="28" fillId="12" borderId="62" xfId="0" applyFont="1" applyFill="1" applyBorder="1" applyAlignment="1">
      <alignment horizontal="center" vertical="center"/>
    </xf>
    <xf numFmtId="0" fontId="28" fillId="12" borderId="16" xfId="0" applyFont="1" applyFill="1" applyBorder="1" applyAlignment="1">
      <alignment horizontal="center" vertical="distributed" wrapText="1"/>
    </xf>
    <xf numFmtId="0" fontId="14" fillId="12" borderId="16" xfId="0" quotePrefix="1" applyFont="1" applyFill="1" applyBorder="1" applyAlignment="1">
      <alignment horizontal="center" vertical="center"/>
    </xf>
    <xf numFmtId="0" fontId="14" fillId="12" borderId="63" xfId="0" quotePrefix="1" applyFont="1" applyFill="1" applyBorder="1" applyAlignment="1">
      <alignment horizontal="center" vertical="center"/>
    </xf>
    <xf numFmtId="0" fontId="14" fillId="12" borderId="62" xfId="0" quotePrefix="1" applyFont="1" applyFill="1" applyBorder="1" applyAlignment="1">
      <alignment horizontal="center" vertical="center"/>
    </xf>
    <xf numFmtId="0" fontId="14" fillId="12" borderId="64" xfId="0" quotePrefix="1" applyFont="1" applyFill="1" applyBorder="1" applyAlignment="1">
      <alignment horizontal="center" vertical="center"/>
    </xf>
    <xf numFmtId="0" fontId="14" fillId="12" borderId="53" xfId="0" quotePrefix="1" applyFont="1" applyFill="1" applyBorder="1" applyAlignment="1">
      <alignment horizontal="center" vertical="center"/>
    </xf>
    <xf numFmtId="0" fontId="14" fillId="12" borderId="37" xfId="0" applyFont="1" applyFill="1" applyBorder="1" applyAlignment="1">
      <alignment horizontal="center" vertical="center"/>
    </xf>
    <xf numFmtId="0" fontId="14" fillId="12" borderId="24" xfId="0" applyFont="1" applyFill="1" applyBorder="1" applyAlignment="1">
      <alignment horizontal="left" vertical="center" wrapText="1"/>
    </xf>
    <xf numFmtId="0" fontId="12" fillId="12" borderId="24" xfId="0" quotePrefix="1" applyFont="1" applyFill="1" applyBorder="1" applyAlignment="1">
      <alignment horizontal="center" vertical="center" wrapText="1"/>
    </xf>
    <xf numFmtId="0" fontId="14" fillId="12" borderId="24" xfId="0" quotePrefix="1" applyFont="1" applyFill="1" applyBorder="1" applyAlignment="1">
      <alignment horizontal="center" vertical="center"/>
    </xf>
    <xf numFmtId="0" fontId="14" fillId="12" borderId="24" xfId="0" applyFont="1" applyFill="1" applyBorder="1" applyAlignment="1">
      <alignment horizontal="center" vertical="center"/>
    </xf>
    <xf numFmtId="0" fontId="14" fillId="12" borderId="35" xfId="0" quotePrefix="1" applyFont="1" applyFill="1" applyBorder="1" applyAlignment="1">
      <alignment horizontal="center" vertical="center"/>
    </xf>
    <xf numFmtId="0" fontId="14" fillId="12" borderId="37" xfId="0" quotePrefix="1" applyFont="1" applyFill="1" applyBorder="1" applyAlignment="1">
      <alignment horizontal="center" vertical="center"/>
    </xf>
    <xf numFmtId="0" fontId="14" fillId="12" borderId="24" xfId="0" applyFont="1" applyFill="1" applyBorder="1"/>
    <xf numFmtId="0" fontId="14" fillId="12" borderId="31" xfId="0" quotePrefix="1" applyFont="1" applyFill="1" applyBorder="1" applyAlignment="1">
      <alignment horizontal="center" vertical="center"/>
    </xf>
    <xf numFmtId="0" fontId="14" fillId="12" borderId="48" xfId="0" quotePrefix="1" applyFont="1" applyFill="1" applyBorder="1" applyAlignment="1">
      <alignment horizontal="center" vertical="center"/>
    </xf>
    <xf numFmtId="0" fontId="14" fillId="12" borderId="32" xfId="0" applyFont="1" applyFill="1" applyBorder="1" applyAlignment="1">
      <alignment horizontal="center" vertical="center"/>
    </xf>
    <xf numFmtId="0" fontId="14" fillId="12" borderId="1" xfId="0" applyFont="1" applyFill="1" applyBorder="1" applyAlignment="1">
      <alignment horizontal="left" vertical="center" wrapText="1"/>
    </xf>
    <xf numFmtId="0" fontId="12" fillId="12" borderId="1" xfId="0" quotePrefix="1" applyFont="1" applyFill="1" applyBorder="1" applyAlignment="1">
      <alignment horizontal="center" vertical="center" wrapText="1"/>
    </xf>
    <xf numFmtId="0" fontId="14" fillId="12" borderId="1" xfId="0" quotePrefix="1" applyFont="1" applyFill="1" applyBorder="1" applyAlignment="1">
      <alignment horizontal="center" vertical="center"/>
    </xf>
    <xf numFmtId="0" fontId="14" fillId="12" borderId="1" xfId="0" applyFont="1" applyFill="1" applyBorder="1" applyAlignment="1">
      <alignment horizontal="center" vertical="center"/>
    </xf>
    <xf numFmtId="0" fontId="14" fillId="12" borderId="2" xfId="0" quotePrefix="1" applyFont="1" applyFill="1" applyBorder="1" applyAlignment="1">
      <alignment horizontal="center" vertical="center"/>
    </xf>
    <xf numFmtId="0" fontId="14" fillId="12" borderId="32" xfId="0" quotePrefix="1" applyFont="1" applyFill="1" applyBorder="1" applyAlignment="1">
      <alignment horizontal="center" vertical="center"/>
    </xf>
    <xf numFmtId="0" fontId="14" fillId="12" borderId="1" xfId="0" applyFont="1" applyFill="1" applyBorder="1"/>
    <xf numFmtId="0" fontId="14" fillId="12" borderId="1" xfId="0" applyFont="1" applyFill="1" applyBorder="1" applyAlignment="1">
      <alignment horizontal="center"/>
    </xf>
    <xf numFmtId="0" fontId="14" fillId="12" borderId="33" xfId="0" quotePrefix="1" applyFont="1" applyFill="1" applyBorder="1" applyAlignment="1">
      <alignment horizontal="center" vertical="center"/>
    </xf>
    <xf numFmtId="0" fontId="14" fillId="12" borderId="42" xfId="0" quotePrefix="1" applyFont="1" applyFill="1" applyBorder="1" applyAlignment="1">
      <alignment horizontal="center" vertical="center"/>
    </xf>
    <xf numFmtId="0" fontId="14" fillId="12" borderId="1" xfId="0" quotePrefix="1" applyFont="1" applyFill="1" applyBorder="1" applyAlignment="1">
      <alignment horizontal="center" vertical="center" wrapText="1"/>
    </xf>
    <xf numFmtId="0" fontId="14" fillId="12" borderId="42" xfId="0" applyFont="1" applyFill="1" applyBorder="1" applyAlignment="1">
      <alignment horizontal="center" vertical="center"/>
    </xf>
    <xf numFmtId="0" fontId="14" fillId="12" borderId="1" xfId="0" quotePrefix="1" applyFont="1" applyFill="1" applyBorder="1" applyAlignment="1">
      <alignment vertical="center"/>
    </xf>
    <xf numFmtId="0" fontId="75" fillId="12" borderId="1" xfId="0" quotePrefix="1" applyFont="1" applyFill="1" applyBorder="1" applyAlignment="1">
      <alignment horizontal="center" vertical="center" wrapText="1"/>
    </xf>
    <xf numFmtId="0" fontId="14" fillId="12" borderId="38" xfId="0" applyFont="1" applyFill="1" applyBorder="1" applyAlignment="1">
      <alignment horizontal="center" vertical="center"/>
    </xf>
    <xf numFmtId="0" fontId="14" fillId="12" borderId="8" xfId="0" applyFont="1" applyFill="1" applyBorder="1" applyAlignment="1">
      <alignment horizontal="left" vertical="center" wrapText="1"/>
    </xf>
    <xf numFmtId="0" fontId="12" fillId="12" borderId="8" xfId="0" quotePrefix="1" applyFont="1" applyFill="1" applyBorder="1" applyAlignment="1">
      <alignment horizontal="center" vertical="center" wrapText="1"/>
    </xf>
    <xf numFmtId="0" fontId="14" fillId="12" borderId="8" xfId="0" applyFont="1" applyFill="1" applyBorder="1"/>
    <xf numFmtId="0" fontId="14" fillId="12" borderId="8" xfId="0" quotePrefix="1" applyFont="1" applyFill="1" applyBorder="1" applyAlignment="1">
      <alignment horizontal="center" vertical="center"/>
    </xf>
    <xf numFmtId="0" fontId="14" fillId="12" borderId="8" xfId="0" applyFont="1" applyFill="1" applyBorder="1" applyAlignment="1">
      <alignment horizontal="center" vertical="center"/>
    </xf>
    <xf numFmtId="0" fontId="14" fillId="12" borderId="39" xfId="0" quotePrefix="1" applyFont="1" applyFill="1" applyBorder="1" applyAlignment="1">
      <alignment horizontal="center" vertical="center"/>
    </xf>
    <xf numFmtId="0" fontId="14" fillId="12" borderId="38" xfId="0" quotePrefix="1" applyFont="1" applyFill="1" applyBorder="1" applyAlignment="1">
      <alignment horizontal="center" vertical="center"/>
    </xf>
    <xf numFmtId="0" fontId="14" fillId="12" borderId="34" xfId="0" quotePrefix="1" applyFont="1" applyFill="1" applyBorder="1" applyAlignment="1">
      <alignment horizontal="center" vertical="center"/>
    </xf>
    <xf numFmtId="0" fontId="14" fillId="12" borderId="46" xfId="0" applyFont="1" applyFill="1" applyBorder="1" applyAlignment="1">
      <alignment horizontal="center" vertical="center"/>
    </xf>
    <xf numFmtId="0" fontId="28" fillId="12" borderId="17" xfId="0" applyFont="1" applyFill="1" applyBorder="1" applyAlignment="1">
      <alignment horizontal="left" vertical="center"/>
    </xf>
    <xf numFmtId="0" fontId="28" fillId="12" borderId="18" xfId="0" applyFont="1" applyFill="1" applyBorder="1" applyAlignment="1">
      <alignment horizontal="left" vertical="center" wrapText="1"/>
    </xf>
    <xf numFmtId="0" fontId="28" fillId="12" borderId="18" xfId="0" quotePrefix="1" applyFont="1" applyFill="1" applyBorder="1" applyAlignment="1">
      <alignment horizontal="center" vertical="center"/>
    </xf>
    <xf numFmtId="0" fontId="14" fillId="12" borderId="18" xfId="0" quotePrefix="1" applyFont="1" applyFill="1" applyBorder="1" applyAlignment="1">
      <alignment horizontal="center" vertical="center"/>
    </xf>
    <xf numFmtId="0" fontId="14" fillId="12" borderId="19" xfId="0" quotePrefix="1" applyFont="1" applyFill="1" applyBorder="1" applyAlignment="1">
      <alignment horizontal="center" vertical="center"/>
    </xf>
    <xf numFmtId="0" fontId="14" fillId="12" borderId="17" xfId="0" quotePrefix="1" applyFont="1" applyFill="1" applyBorder="1" applyAlignment="1">
      <alignment horizontal="center" vertical="center"/>
    </xf>
    <xf numFmtId="0" fontId="14" fillId="12" borderId="50" xfId="0" quotePrefix="1" applyFont="1" applyFill="1" applyBorder="1" applyAlignment="1">
      <alignment horizontal="center" vertical="center"/>
    </xf>
    <xf numFmtId="0" fontId="14" fillId="12" borderId="20" xfId="0" quotePrefix="1" applyFont="1" applyFill="1" applyBorder="1" applyAlignment="1">
      <alignment horizontal="center" vertical="center"/>
    </xf>
    <xf numFmtId="49" fontId="14" fillId="12" borderId="24" xfId="0" quotePrefix="1" applyNumberFormat="1" applyFont="1" applyFill="1" applyBorder="1" applyAlignment="1">
      <alignment horizontal="center" vertical="center"/>
    </xf>
    <xf numFmtId="0" fontId="68" fillId="12" borderId="1" xfId="0" quotePrefix="1" applyFont="1" applyFill="1" applyBorder="1" applyAlignment="1">
      <alignment horizontal="center" vertical="center"/>
    </xf>
    <xf numFmtId="0" fontId="14" fillId="12" borderId="33" xfId="0" applyFont="1" applyFill="1" applyBorder="1"/>
    <xf numFmtId="0" fontId="14" fillId="12" borderId="33" xfId="0" applyFont="1" applyFill="1" applyBorder="1" applyAlignment="1">
      <alignment horizontal="center" vertical="center"/>
    </xf>
    <xf numFmtId="0" fontId="29" fillId="12" borderId="38" xfId="0" applyFont="1" applyFill="1" applyBorder="1" applyAlignment="1">
      <alignment horizontal="center" vertical="center"/>
    </xf>
    <xf numFmtId="0" fontId="29" fillId="12" borderId="8" xfId="0" applyFont="1" applyFill="1" applyBorder="1" applyAlignment="1">
      <alignment horizontal="left" vertical="center" wrapText="1"/>
    </xf>
    <xf numFmtId="0" fontId="68" fillId="12" borderId="8" xfId="0" quotePrefix="1" applyFont="1" applyFill="1" applyBorder="1" applyAlignment="1">
      <alignment horizontal="center" vertical="center"/>
    </xf>
    <xf numFmtId="0" fontId="68" fillId="12" borderId="8" xfId="0" applyFont="1" applyFill="1" applyBorder="1" applyAlignment="1">
      <alignment horizontal="center" vertical="center"/>
    </xf>
    <xf numFmtId="0" fontId="68" fillId="12" borderId="39" xfId="0" quotePrefix="1" applyFont="1" applyFill="1" applyBorder="1" applyAlignment="1">
      <alignment horizontal="center" vertical="center"/>
    </xf>
    <xf numFmtId="0" fontId="68" fillId="12" borderId="38" xfId="0" quotePrefix="1" applyFont="1" applyFill="1" applyBorder="1" applyAlignment="1">
      <alignment horizontal="center" vertical="center"/>
    </xf>
    <xf numFmtId="0" fontId="68" fillId="12" borderId="8" xfId="0" applyFont="1" applyFill="1" applyBorder="1"/>
    <xf numFmtId="0" fontId="68" fillId="12" borderId="38" xfId="0" applyFont="1" applyFill="1" applyBorder="1" applyAlignment="1">
      <alignment horizontal="center" vertical="center"/>
    </xf>
    <xf numFmtId="0" fontId="68" fillId="12" borderId="34" xfId="0" applyFont="1" applyFill="1" applyBorder="1"/>
    <xf numFmtId="0" fontId="68" fillId="12" borderId="46" xfId="0" quotePrefix="1" applyFont="1" applyFill="1" applyBorder="1" applyAlignment="1">
      <alignment horizontal="center" vertical="center"/>
    </xf>
    <xf numFmtId="0" fontId="68" fillId="12" borderId="0" xfId="0" applyFont="1" applyFill="1"/>
    <xf numFmtId="0" fontId="28" fillId="12" borderId="17" xfId="0" applyFont="1" applyFill="1" applyBorder="1" applyAlignment="1">
      <alignment horizontal="center" vertical="center" wrapText="1"/>
    </xf>
    <xf numFmtId="0" fontId="28" fillId="12" borderId="18" xfId="0" applyFont="1" applyFill="1" applyBorder="1" applyAlignment="1">
      <alignment vertical="center" wrapText="1"/>
    </xf>
    <xf numFmtId="0" fontId="28" fillId="12" borderId="18" xfId="0" applyFont="1" applyFill="1" applyBorder="1" applyAlignment="1">
      <alignment horizontal="center" vertical="center" wrapText="1"/>
    </xf>
    <xf numFmtId="0" fontId="28" fillId="12" borderId="18" xfId="0" applyFont="1" applyFill="1" applyBorder="1" applyAlignment="1">
      <alignment horizontal="center" vertical="center"/>
    </xf>
    <xf numFmtId="0" fontId="28" fillId="12" borderId="19" xfId="0" applyFont="1" applyFill="1" applyBorder="1" applyAlignment="1">
      <alignment horizontal="center" vertical="center"/>
    </xf>
    <xf numFmtId="0" fontId="28" fillId="12" borderId="17" xfId="0" applyFont="1" applyFill="1" applyBorder="1" applyAlignment="1">
      <alignment horizontal="center" vertical="center"/>
    </xf>
    <xf numFmtId="0" fontId="28" fillId="12" borderId="50" xfId="0" applyFont="1" applyFill="1" applyBorder="1" applyAlignment="1">
      <alignment horizontal="center" vertical="center"/>
    </xf>
    <xf numFmtId="0" fontId="28" fillId="12" borderId="20" xfId="0" applyFont="1" applyFill="1" applyBorder="1" applyAlignment="1">
      <alignment horizontal="center" vertical="center"/>
    </xf>
    <xf numFmtId="0" fontId="14" fillId="12" borderId="0" xfId="0" applyFont="1" applyFill="1" applyAlignment="1">
      <alignment horizontal="center" vertical="center"/>
    </xf>
    <xf numFmtId="0" fontId="14" fillId="12" borderId="24" xfId="0" quotePrefix="1" applyFont="1" applyFill="1" applyBorder="1" applyAlignment="1">
      <alignment horizontal="center" vertical="center" wrapText="1"/>
    </xf>
    <xf numFmtId="0" fontId="14" fillId="12" borderId="24" xfId="0" applyFont="1" applyFill="1" applyBorder="1" applyAlignment="1">
      <alignment horizontal="center" vertical="center" wrapText="1"/>
    </xf>
    <xf numFmtId="0" fontId="14" fillId="12" borderId="46" xfId="0" quotePrefix="1" applyFont="1" applyFill="1" applyBorder="1" applyAlignment="1">
      <alignment horizontal="center" vertical="center"/>
    </xf>
    <xf numFmtId="0" fontId="28" fillId="12" borderId="13" xfId="0" applyFont="1" applyFill="1" applyBorder="1" applyAlignment="1">
      <alignment vertical="center" wrapText="1"/>
    </xf>
    <xf numFmtId="0" fontId="28" fillId="12" borderId="13" xfId="0" applyFont="1" applyFill="1" applyBorder="1" applyAlignment="1">
      <alignment horizontal="center" vertical="center" wrapText="1"/>
    </xf>
    <xf numFmtId="0" fontId="28" fillId="12" borderId="14" xfId="0" quotePrefix="1" applyFont="1" applyFill="1" applyBorder="1" applyAlignment="1">
      <alignment horizontal="center" vertical="center"/>
    </xf>
    <xf numFmtId="0" fontId="28" fillId="12" borderId="61" xfId="0" quotePrefix="1" applyFont="1" applyFill="1" applyBorder="1" applyAlignment="1">
      <alignment horizontal="center" vertical="center"/>
    </xf>
    <xf numFmtId="0" fontId="28" fillId="12" borderId="56" xfId="0" quotePrefix="1" applyFont="1" applyFill="1" applyBorder="1" applyAlignment="1">
      <alignment horizontal="center" vertical="center"/>
    </xf>
    <xf numFmtId="0" fontId="28" fillId="12" borderId="22" xfId="0" quotePrefix="1" applyFont="1" applyFill="1" applyBorder="1" applyAlignment="1">
      <alignment horizontal="center" vertical="center"/>
    </xf>
    <xf numFmtId="0" fontId="28" fillId="12" borderId="0" xfId="0" applyFont="1" applyFill="1" applyAlignment="1">
      <alignment horizontal="left"/>
    </xf>
    <xf numFmtId="0" fontId="28" fillId="12" borderId="16" xfId="0" applyFont="1" applyFill="1" applyBorder="1" applyAlignment="1">
      <alignment vertical="center" wrapText="1"/>
    </xf>
    <xf numFmtId="0" fontId="28" fillId="12" borderId="16" xfId="0" applyFont="1" applyFill="1" applyBorder="1" applyAlignment="1">
      <alignment horizontal="center" vertical="center"/>
    </xf>
    <xf numFmtId="0" fontId="28" fillId="12" borderId="63" xfId="0" applyFont="1" applyFill="1" applyBorder="1" applyAlignment="1">
      <alignment horizontal="center" vertical="center"/>
    </xf>
    <xf numFmtId="0" fontId="28" fillId="12" borderId="64" xfId="0" applyFont="1" applyFill="1" applyBorder="1" applyAlignment="1">
      <alignment horizontal="center" vertical="center"/>
    </xf>
    <xf numFmtId="0" fontId="28" fillId="12" borderId="53" xfId="0" applyFont="1" applyFill="1" applyBorder="1" applyAlignment="1">
      <alignment horizontal="center" vertical="center"/>
    </xf>
    <xf numFmtId="0" fontId="28" fillId="12" borderId="0" xfId="0" applyFont="1" applyFill="1" applyAlignment="1">
      <alignment horizontal="center" vertical="center"/>
    </xf>
    <xf numFmtId="0" fontId="14" fillId="12" borderId="24" xfId="0" applyFont="1" applyFill="1" applyBorder="1" applyAlignment="1">
      <alignment vertical="center" wrapText="1"/>
    </xf>
    <xf numFmtId="0" fontId="14" fillId="12" borderId="35" xfId="0" applyFont="1" applyFill="1" applyBorder="1" applyAlignment="1">
      <alignment horizontal="center" vertical="center"/>
    </xf>
    <xf numFmtId="0" fontId="14" fillId="12" borderId="31" xfId="0" applyFont="1" applyFill="1" applyBorder="1" applyAlignment="1">
      <alignment horizontal="center" vertical="center"/>
    </xf>
    <xf numFmtId="0" fontId="14" fillId="12" borderId="48" xfId="0" applyFont="1" applyFill="1" applyBorder="1" applyAlignment="1">
      <alignment horizontal="center" vertical="center"/>
    </xf>
    <xf numFmtId="0" fontId="14" fillId="12" borderId="3" xfId="0" applyFont="1" applyFill="1" applyBorder="1"/>
    <xf numFmtId="0" fontId="14" fillId="12" borderId="1" xfId="0" applyFont="1" applyFill="1" applyBorder="1" applyAlignment="1">
      <alignment vertical="center" wrapText="1"/>
    </xf>
    <xf numFmtId="0" fontId="14" fillId="12" borderId="1" xfId="0" applyFont="1" applyFill="1" applyBorder="1" applyAlignment="1">
      <alignment horizontal="center" vertical="center" wrapText="1"/>
    </xf>
    <xf numFmtId="0" fontId="14" fillId="12" borderId="2" xfId="0" applyFont="1" applyFill="1" applyBorder="1" applyAlignment="1">
      <alignment horizontal="center" vertical="center"/>
    </xf>
    <xf numFmtId="0" fontId="14" fillId="12" borderId="5" xfId="0" applyFont="1" applyFill="1" applyBorder="1"/>
    <xf numFmtId="0" fontId="14" fillId="12" borderId="1" xfId="0" applyFont="1" applyFill="1" applyBorder="1" applyAlignment="1">
      <alignment vertical="center"/>
    </xf>
    <xf numFmtId="0" fontId="14" fillId="12" borderId="29" xfId="0" applyFont="1" applyFill="1" applyBorder="1"/>
    <xf numFmtId="0" fontId="14" fillId="12" borderId="8" xfId="0" applyFont="1" applyFill="1" applyBorder="1" applyAlignment="1">
      <alignment vertical="center" wrapText="1"/>
    </xf>
    <xf numFmtId="0" fontId="14" fillId="12" borderId="39" xfId="0" applyFont="1" applyFill="1" applyBorder="1" applyAlignment="1">
      <alignment horizontal="center" vertical="center"/>
    </xf>
    <xf numFmtId="0" fontId="14" fillId="12" borderId="34" xfId="0" applyFont="1" applyFill="1" applyBorder="1" applyAlignment="1">
      <alignment horizontal="center" vertical="center"/>
    </xf>
    <xf numFmtId="0" fontId="28" fillId="12" borderId="0" xfId="0" applyFont="1" applyFill="1"/>
    <xf numFmtId="0" fontId="28" fillId="12" borderId="13" xfId="0" applyFont="1" applyFill="1" applyBorder="1" applyAlignment="1">
      <alignment horizontal="center" vertical="center"/>
    </xf>
    <xf numFmtId="0" fontId="75" fillId="12" borderId="13" xfId="0" quotePrefix="1" applyFont="1" applyFill="1" applyBorder="1" applyAlignment="1">
      <alignment horizontal="center" vertical="center" wrapText="1"/>
    </xf>
    <xf numFmtId="0" fontId="28" fillId="12" borderId="32" xfId="0" applyFont="1" applyFill="1" applyBorder="1" applyAlignment="1">
      <alignment horizontal="center" vertical="center"/>
    </xf>
    <xf numFmtId="0" fontId="28" fillId="12" borderId="1" xfId="0" applyFont="1" applyFill="1" applyBorder="1" applyAlignment="1">
      <alignment vertical="center" wrapText="1"/>
    </xf>
    <xf numFmtId="0" fontId="14" fillId="12" borderId="62" xfId="0" applyFont="1" applyFill="1" applyBorder="1" applyAlignment="1">
      <alignment horizontal="center" vertical="center"/>
    </xf>
    <xf numFmtId="0" fontId="14" fillId="12" borderId="16" xfId="0" applyFont="1" applyFill="1" applyBorder="1" applyAlignment="1">
      <alignment vertical="center" wrapText="1"/>
    </xf>
    <xf numFmtId="0" fontId="14" fillId="12" borderId="16" xfId="0" applyFont="1" applyFill="1" applyBorder="1" applyAlignment="1">
      <alignment horizontal="center" vertical="center"/>
    </xf>
    <xf numFmtId="0" fontId="68" fillId="12" borderId="18" xfId="0" applyFont="1" applyFill="1" applyBorder="1" applyAlignment="1">
      <alignment horizontal="center" vertical="center"/>
    </xf>
    <xf numFmtId="0" fontId="68" fillId="12" borderId="0" xfId="0" applyFont="1" applyFill="1" applyAlignment="1">
      <alignment horizontal="center" vertical="center"/>
    </xf>
    <xf numFmtId="0" fontId="14" fillId="12" borderId="24" xfId="0" applyFont="1" applyFill="1" applyBorder="1" applyAlignment="1">
      <alignment wrapText="1"/>
    </xf>
    <xf numFmtId="0" fontId="29" fillId="12" borderId="62" xfId="0" applyFont="1" applyFill="1" applyBorder="1" applyAlignment="1">
      <alignment horizontal="center" vertical="center"/>
    </xf>
    <xf numFmtId="0" fontId="29" fillId="12" borderId="16" xfId="0" applyFont="1" applyFill="1" applyBorder="1" applyAlignment="1">
      <alignment vertical="top" wrapText="1"/>
    </xf>
    <xf numFmtId="0" fontId="68" fillId="12" borderId="16" xfId="0" applyFont="1" applyFill="1" applyBorder="1" applyAlignment="1">
      <alignment horizontal="center" vertical="center"/>
    </xf>
    <xf numFmtId="0" fontId="68" fillId="12" borderId="63" xfId="0" applyFont="1" applyFill="1" applyBorder="1" applyAlignment="1">
      <alignment horizontal="center" vertical="center"/>
    </xf>
    <xf numFmtId="0" fontId="68" fillId="12" borderId="64" xfId="0" applyFont="1" applyFill="1" applyBorder="1" applyAlignment="1">
      <alignment horizontal="center" vertical="center"/>
    </xf>
    <xf numFmtId="0" fontId="14" fillId="12" borderId="53" xfId="0" applyFont="1" applyFill="1" applyBorder="1" applyAlignment="1">
      <alignment horizontal="center" vertical="center"/>
    </xf>
    <xf numFmtId="0" fontId="14" fillId="12" borderId="64" xfId="0" applyFont="1" applyFill="1" applyBorder="1" applyAlignment="1">
      <alignment horizontal="center" vertical="center"/>
    </xf>
    <xf numFmtId="0" fontId="14" fillId="12" borderId="51" xfId="0" applyFont="1" applyFill="1" applyBorder="1" applyAlignment="1">
      <alignment horizontal="center" vertical="center"/>
    </xf>
    <xf numFmtId="0" fontId="14" fillId="12" borderId="13" xfId="0" applyFont="1" applyFill="1" applyBorder="1" applyAlignment="1">
      <alignment horizontal="center" vertical="center"/>
    </xf>
    <xf numFmtId="0" fontId="14" fillId="12" borderId="14" xfId="0" applyFont="1" applyFill="1" applyBorder="1" applyAlignment="1">
      <alignment horizontal="center" vertical="center"/>
    </xf>
    <xf numFmtId="0" fontId="14" fillId="12" borderId="61" xfId="0" applyFont="1" applyFill="1" applyBorder="1" applyAlignment="1">
      <alignment horizontal="center" vertical="center"/>
    </xf>
    <xf numFmtId="0" fontId="14" fillId="12" borderId="56" xfId="0" applyFont="1" applyFill="1" applyBorder="1" applyAlignment="1">
      <alignment horizontal="center" vertical="center"/>
    </xf>
    <xf numFmtId="0" fontId="14" fillId="12" borderId="22" xfId="0" applyFont="1" applyFill="1" applyBorder="1" applyAlignment="1">
      <alignment horizontal="center" vertical="center"/>
    </xf>
    <xf numFmtId="0" fontId="14" fillId="12" borderId="0" xfId="0" applyFont="1" applyFill="1" applyAlignment="1">
      <alignment wrapText="1"/>
    </xf>
    <xf numFmtId="0" fontId="19" fillId="12" borderId="32" xfId="0" applyFont="1" applyFill="1" applyBorder="1" applyAlignment="1">
      <alignment horizontal="center" vertical="center"/>
    </xf>
    <xf numFmtId="0" fontId="19" fillId="12" borderId="1" xfId="0" applyFont="1" applyFill="1" applyBorder="1" applyAlignment="1">
      <alignment horizontal="center" vertical="center"/>
    </xf>
    <xf numFmtId="0" fontId="19" fillId="12" borderId="42" xfId="0" applyFont="1" applyFill="1" applyBorder="1" applyAlignment="1">
      <alignment horizontal="center" vertical="center"/>
    </xf>
    <xf numFmtId="0" fontId="0" fillId="12" borderId="32" xfId="0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0" fontId="28" fillId="12" borderId="1" xfId="0" applyFont="1" applyFill="1" applyBorder="1" applyAlignment="1">
      <alignment horizontal="center" vertical="center"/>
    </xf>
    <xf numFmtId="0" fontId="28" fillId="12" borderId="2" xfId="0" applyFont="1" applyFill="1" applyBorder="1" applyAlignment="1">
      <alignment horizontal="center" vertical="center"/>
    </xf>
    <xf numFmtId="0" fontId="0" fillId="12" borderId="42" xfId="0" applyFill="1" applyBorder="1" applyAlignment="1">
      <alignment horizontal="center" vertical="center" wrapText="1"/>
    </xf>
    <xf numFmtId="0" fontId="28" fillId="12" borderId="8" xfId="0" applyFont="1" applyFill="1" applyBorder="1" applyAlignment="1">
      <alignment horizontal="center" vertical="center"/>
    </xf>
    <xf numFmtId="0" fontId="28" fillId="12" borderId="39" xfId="0" applyFont="1" applyFill="1" applyBorder="1" applyAlignment="1">
      <alignment horizontal="center" vertical="center"/>
    </xf>
    <xf numFmtId="0" fontId="28" fillId="12" borderId="38" xfId="0" applyFont="1" applyFill="1" applyBorder="1" applyAlignment="1">
      <alignment horizontal="center" vertical="center"/>
    </xf>
    <xf numFmtId="0" fontId="14" fillId="12" borderId="0" xfId="0" applyFont="1" applyFill="1" applyAlignment="1">
      <alignment horizontal="center" vertical="center" textRotation="90"/>
    </xf>
    <xf numFmtId="0" fontId="73" fillId="12" borderId="0" xfId="0" applyFont="1" applyFill="1" applyAlignment="1">
      <alignment horizontal="center" vertical="center"/>
    </xf>
    <xf numFmtId="0" fontId="14" fillId="12" borderId="0" xfId="0" applyFont="1" applyFill="1" applyAlignment="1">
      <alignment vertical="top"/>
    </xf>
    <xf numFmtId="165" fontId="33" fillId="0" borderId="0" xfId="0" applyNumberFormat="1" applyFont="1" applyAlignment="1">
      <alignment horizontal="center"/>
    </xf>
    <xf numFmtId="0" fontId="3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8" fillId="0" borderId="0" xfId="0" applyFont="1" applyAlignment="1">
      <alignment horizontal="center" vertical="center" wrapText="1"/>
    </xf>
    <xf numFmtId="0" fontId="59" fillId="0" borderId="0" xfId="0" applyFont="1" applyAlignment="1">
      <alignment horizontal="center" vertical="center" wrapText="1"/>
    </xf>
    <xf numFmtId="0" fontId="61" fillId="0" borderId="0" xfId="0" applyFont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63" fillId="0" borderId="0" xfId="0" applyFont="1" applyAlignment="1">
      <alignment horizontal="center" vertical="center"/>
    </xf>
    <xf numFmtId="0" fontId="60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60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165" fontId="55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55" fillId="0" borderId="0" xfId="0" applyNumberFormat="1" applyFont="1" applyAlignment="1">
      <alignment horizontal="center" vertical="center" wrapText="1"/>
    </xf>
    <xf numFmtId="1" fontId="55" fillId="0" borderId="0" xfId="0" applyNumberFormat="1" applyFont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1" fontId="55" fillId="0" borderId="0" xfId="0" applyNumberFormat="1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53" fillId="0" borderId="0" xfId="0" applyFont="1" applyAlignment="1">
      <alignment horizontal="center" vertical="center" textRotation="90" wrapText="1"/>
    </xf>
    <xf numFmtId="0" fontId="0" fillId="0" borderId="0" xfId="0" applyAlignment="1">
      <alignment horizontal="center" vertical="center" textRotation="90" wrapText="1"/>
    </xf>
    <xf numFmtId="0" fontId="51" fillId="0" borderId="0" xfId="0" applyFont="1" applyAlignment="1">
      <alignment horizontal="center" vertical="center" textRotation="255"/>
    </xf>
    <xf numFmtId="0" fontId="51" fillId="0" borderId="0" xfId="0" applyFont="1" applyAlignment="1">
      <alignment horizontal="center" vertical="center"/>
    </xf>
    <xf numFmtId="0" fontId="0" fillId="0" borderId="0" xfId="0" applyAlignment="1">
      <alignment horizontal="center" textRotation="90" wrapText="1"/>
    </xf>
    <xf numFmtId="0" fontId="53" fillId="0" borderId="0" xfId="0" applyFont="1" applyAlignment="1">
      <alignment horizontal="center" vertical="center" textRotation="90"/>
    </xf>
    <xf numFmtId="0" fontId="45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3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  <xf numFmtId="0" fontId="36" fillId="0" borderId="0" xfId="0" applyFont="1" applyAlignment="1">
      <alignment horizontal="center"/>
    </xf>
    <xf numFmtId="0" fontId="43" fillId="0" borderId="0" xfId="0" applyFont="1" applyAlignment="1">
      <alignment horizontal="left" vertical="top"/>
    </xf>
    <xf numFmtId="0" fontId="0" fillId="0" borderId="0" xfId="0" applyAlignment="1">
      <alignment horizontal="left"/>
    </xf>
    <xf numFmtId="0" fontId="36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wrapText="1"/>
    </xf>
    <xf numFmtId="0" fontId="32" fillId="0" borderId="0" xfId="0" applyFont="1" applyAlignment="1">
      <alignment horizontal="center"/>
    </xf>
    <xf numFmtId="0" fontId="26" fillId="0" borderId="0" xfId="0" applyFont="1" applyAlignment="1">
      <alignment horizontal="center" vertical="top" wrapText="1"/>
    </xf>
    <xf numFmtId="0" fontId="0" fillId="0" borderId="0" xfId="0"/>
    <xf numFmtId="0" fontId="41" fillId="0" borderId="0" xfId="0" applyFont="1" applyAlignment="1">
      <alignment horizontal="center" vertical="center"/>
    </xf>
    <xf numFmtId="0" fontId="2" fillId="0" borderId="0" xfId="1" applyAlignment="1">
      <alignment horizontal="center"/>
    </xf>
    <xf numFmtId="1" fontId="28" fillId="0" borderId="1" xfId="0" applyNumberFormat="1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42" xfId="0" applyFont="1" applyBorder="1" applyAlignment="1">
      <alignment horizontal="center" vertical="center"/>
    </xf>
    <xf numFmtId="1" fontId="28" fillId="0" borderId="2" xfId="0" applyNumberFormat="1" applyFont="1" applyBorder="1" applyAlignment="1">
      <alignment horizontal="center" vertical="center"/>
    </xf>
    <xf numFmtId="1" fontId="28" fillId="0" borderId="42" xfId="0" applyNumberFormat="1" applyFont="1" applyBorder="1" applyAlignment="1">
      <alignment horizontal="center" vertical="center"/>
    </xf>
    <xf numFmtId="1" fontId="28" fillId="0" borderId="15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/>
    <xf numFmtId="49" fontId="16" fillId="0" borderId="1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49" fontId="14" fillId="0" borderId="15" xfId="0" applyNumberFormat="1" applyFont="1" applyBorder="1" applyAlignment="1">
      <alignment horizontal="center" vertical="center"/>
    </xf>
    <xf numFmtId="49" fontId="14" fillId="0" borderId="42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65" fontId="14" fillId="0" borderId="1" xfId="0" applyNumberFormat="1" applyFont="1" applyBorder="1" applyAlignment="1">
      <alignment horizontal="center" vertical="center"/>
    </xf>
    <xf numFmtId="165" fontId="14" fillId="1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1" fontId="14" fillId="0" borderId="2" xfId="0" applyNumberFormat="1" applyFont="1" applyBorder="1" applyAlignment="1">
      <alignment horizontal="center" vertical="center"/>
    </xf>
    <xf numFmtId="1" fontId="14" fillId="0" borderId="42" xfId="0" applyNumberFormat="1" applyFont="1" applyBorder="1" applyAlignment="1">
      <alignment horizontal="center" vertical="center"/>
    </xf>
    <xf numFmtId="0" fontId="14" fillId="0" borderId="1" xfId="0" applyFont="1" applyBorder="1"/>
    <xf numFmtId="0" fontId="11" fillId="0" borderId="1" xfId="0" applyFont="1" applyBorder="1" applyAlignment="1">
      <alignment horizontal="center" textRotation="90" wrapText="1"/>
    </xf>
    <xf numFmtId="0" fontId="11" fillId="0" borderId="16" xfId="0" applyFont="1" applyBorder="1" applyAlignment="1">
      <alignment horizontal="center" textRotation="90" wrapText="1"/>
    </xf>
    <xf numFmtId="0" fontId="11" fillId="0" borderId="13" xfId="0" applyFont="1" applyBorder="1" applyAlignment="1">
      <alignment horizontal="center" textRotation="90" wrapText="1"/>
    </xf>
    <xf numFmtId="0" fontId="70" fillId="0" borderId="65" xfId="1" applyFont="1" applyBorder="1" applyAlignment="1">
      <alignment horizontal="center" vertical="center" wrapText="1"/>
    </xf>
    <xf numFmtId="0" fontId="70" fillId="0" borderId="66" xfId="1" applyFont="1" applyBorder="1" applyAlignment="1">
      <alignment horizontal="center" vertical="center" wrapText="1"/>
    </xf>
    <xf numFmtId="0" fontId="70" fillId="0" borderId="67" xfId="1" applyFont="1" applyBorder="1" applyAlignment="1">
      <alignment horizontal="center" vertical="center" wrapText="1"/>
    </xf>
    <xf numFmtId="0" fontId="15" fillId="0" borderId="65" xfId="1" applyFont="1" applyBorder="1" applyAlignment="1">
      <alignment horizontal="center" vertical="center" wrapText="1"/>
    </xf>
    <xf numFmtId="0" fontId="15" fillId="0" borderId="66" xfId="1" applyFont="1" applyBorder="1" applyAlignment="1">
      <alignment horizontal="center" vertical="center" wrapText="1"/>
    </xf>
    <xf numFmtId="0" fontId="15" fillId="0" borderId="67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1" fontId="14" fillId="12" borderId="1" xfId="0" applyNumberFormat="1" applyFont="1" applyFill="1" applyBorder="1" applyAlignment="1">
      <alignment horizontal="center" vertical="center"/>
    </xf>
    <xf numFmtId="1" fontId="14" fillId="0" borderId="15" xfId="0" applyNumberFormat="1" applyFont="1" applyBorder="1" applyAlignment="1">
      <alignment horizontal="center" vertical="center"/>
    </xf>
    <xf numFmtId="165" fontId="28" fillId="0" borderId="1" xfId="0" applyNumberFormat="1" applyFont="1" applyBorder="1" applyAlignment="1">
      <alignment horizontal="center" vertical="center"/>
    </xf>
    <xf numFmtId="165" fontId="28" fillId="12" borderId="1" xfId="0" applyNumberFormat="1" applyFont="1" applyFill="1" applyBorder="1" applyAlignment="1">
      <alignment horizontal="center" vertical="center"/>
    </xf>
    <xf numFmtId="0" fontId="2" fillId="0" borderId="0" xfId="1"/>
    <xf numFmtId="0" fontId="28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1" fillId="0" borderId="1" xfId="0" applyFont="1" applyBorder="1" applyAlignment="1">
      <alignment textRotation="90" wrapText="1"/>
    </xf>
    <xf numFmtId="0" fontId="15" fillId="0" borderId="0" xfId="1" applyFont="1" applyAlignment="1">
      <alignment horizontal="left" vertical="center" wrapText="1"/>
    </xf>
    <xf numFmtId="0" fontId="12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wrapText="1"/>
    </xf>
    <xf numFmtId="0" fontId="15" fillId="0" borderId="68" xfId="1" applyFont="1" applyBorder="1" applyAlignment="1">
      <alignment horizontal="center" vertical="center" wrapText="1"/>
    </xf>
    <xf numFmtId="49" fontId="11" fillId="0" borderId="0" xfId="1" applyNumberFormat="1" applyFont="1" applyAlignment="1">
      <alignment horizontal="center" vertical="center" wrapText="1"/>
    </xf>
    <xf numFmtId="0" fontId="2" fillId="0" borderId="0" xfId="0" applyFont="1"/>
    <xf numFmtId="0" fontId="4" fillId="0" borderId="11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7" fillId="8" borderId="29" xfId="0" applyFont="1" applyFill="1" applyBorder="1" applyAlignment="1">
      <alignment horizontal="center"/>
    </xf>
    <xf numFmtId="0" fontId="4" fillId="8" borderId="10" xfId="0" applyFont="1" applyFill="1" applyBorder="1"/>
    <xf numFmtId="0" fontId="4" fillId="8" borderId="69" xfId="0" applyFont="1" applyFill="1" applyBorder="1"/>
    <xf numFmtId="0" fontId="4" fillId="3" borderId="70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/>
    </xf>
    <xf numFmtId="0" fontId="9" fillId="2" borderId="2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71" xfId="0" applyFont="1" applyFill="1" applyBorder="1" applyAlignment="1">
      <alignment horizontal="center"/>
    </xf>
    <xf numFmtId="0" fontId="4" fillId="0" borderId="72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7" fillId="2" borderId="2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69" xfId="0" applyFont="1" applyFill="1" applyBorder="1" applyAlignment="1">
      <alignment horizontal="center"/>
    </xf>
    <xf numFmtId="0" fontId="2" fillId="0" borderId="0" xfId="0" applyFont="1" applyAlignment="1">
      <alignment wrapText="1"/>
    </xf>
    <xf numFmtId="0" fontId="4" fillId="8" borderId="4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4" fillId="3" borderId="35" xfId="0" applyFont="1" applyFill="1" applyBorder="1" applyAlignment="1">
      <alignment horizontal="center"/>
    </xf>
    <xf numFmtId="0" fontId="4" fillId="3" borderId="44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4" fillId="4" borderId="1" xfId="0" applyFont="1" applyFill="1" applyBorder="1"/>
    <xf numFmtId="0" fontId="4" fillId="4" borderId="33" xfId="0" applyFont="1" applyFill="1" applyBorder="1"/>
    <xf numFmtId="0" fontId="7" fillId="3" borderId="2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4" borderId="24" xfId="0" applyFont="1" applyFill="1" applyBorder="1" applyAlignment="1">
      <alignment horizontal="center"/>
    </xf>
    <xf numFmtId="0" fontId="4" fillId="4" borderId="24" xfId="0" applyFont="1" applyFill="1" applyBorder="1"/>
    <xf numFmtId="0" fontId="4" fillId="4" borderId="31" xfId="0" applyFont="1" applyFill="1" applyBorder="1"/>
    <xf numFmtId="0" fontId="7" fillId="4" borderId="40" xfId="0" applyFont="1" applyFill="1" applyBorder="1" applyAlignment="1">
      <alignment horizontal="center"/>
    </xf>
    <xf numFmtId="0" fontId="4" fillId="4" borderId="41" xfId="0" applyFont="1" applyFill="1" applyBorder="1" applyAlignment="1">
      <alignment horizontal="center"/>
    </xf>
    <xf numFmtId="0" fontId="4" fillId="4" borderId="41" xfId="0" applyFont="1" applyFill="1" applyBorder="1"/>
    <xf numFmtId="0" fontId="4" fillId="4" borderId="47" xfId="0" applyFont="1" applyFill="1" applyBorder="1"/>
    <xf numFmtId="0" fontId="4" fillId="6" borderId="40" xfId="0" applyFont="1" applyFill="1" applyBorder="1" applyAlignment="1">
      <alignment horizontal="center" vertical="center" wrapText="1"/>
    </xf>
    <xf numFmtId="0" fontId="4" fillId="6" borderId="41" xfId="0" applyFont="1" applyFill="1" applyBorder="1" applyAlignment="1">
      <alignment horizontal="center" vertical="center" wrapText="1"/>
    </xf>
    <xf numFmtId="0" fontId="4" fillId="0" borderId="74" xfId="0" applyFont="1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75" xfId="0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textRotation="90"/>
    </xf>
    <xf numFmtId="0" fontId="4" fillId="0" borderId="25" xfId="0" applyFont="1" applyBorder="1" applyAlignment="1">
      <alignment horizontal="center" textRotation="90"/>
    </xf>
    <xf numFmtId="0" fontId="4" fillId="4" borderId="70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0" borderId="41" xfId="0" applyFont="1" applyBorder="1"/>
    <xf numFmtId="0" fontId="4" fillId="0" borderId="47" xfId="0" applyFont="1" applyBorder="1"/>
    <xf numFmtId="0" fontId="14" fillId="12" borderId="33" xfId="0" applyFont="1" applyFill="1" applyBorder="1" applyAlignment="1">
      <alignment horizontal="center" vertical="center" textRotation="90" wrapText="1"/>
    </xf>
    <xf numFmtId="0" fontId="14" fillId="12" borderId="34" xfId="0" applyFont="1" applyFill="1" applyBorder="1" applyAlignment="1">
      <alignment horizontal="center" vertical="center" textRotation="90" wrapText="1"/>
    </xf>
    <xf numFmtId="0" fontId="14" fillId="12" borderId="2" xfId="0" applyFont="1" applyFill="1" applyBorder="1" applyAlignment="1">
      <alignment horizontal="center" vertical="center" textRotation="90" wrapText="1"/>
    </xf>
    <xf numFmtId="0" fontId="14" fillId="12" borderId="39" xfId="0" applyFont="1" applyFill="1" applyBorder="1" applyAlignment="1">
      <alignment horizontal="center" vertical="center" textRotation="90" wrapText="1"/>
    </xf>
    <xf numFmtId="0" fontId="14" fillId="12" borderId="32" xfId="0" applyFont="1" applyFill="1" applyBorder="1" applyAlignment="1">
      <alignment horizontal="center" vertical="center" textRotation="90"/>
    </xf>
    <xf numFmtId="0" fontId="14" fillId="12" borderId="38" xfId="0" applyFont="1" applyFill="1" applyBorder="1" applyAlignment="1">
      <alignment horizontal="center" vertical="center" textRotation="90"/>
    </xf>
    <xf numFmtId="1" fontId="14" fillId="12" borderId="1" xfId="0" applyNumberFormat="1" applyFont="1" applyFill="1" applyBorder="1" applyAlignment="1">
      <alignment horizontal="center" vertical="center" textRotation="90"/>
    </xf>
    <xf numFmtId="1" fontId="14" fillId="12" borderId="8" xfId="0" applyNumberFormat="1" applyFont="1" applyFill="1" applyBorder="1" applyAlignment="1">
      <alignment horizontal="center" vertical="center" textRotation="90"/>
    </xf>
    <xf numFmtId="0" fontId="14" fillId="12" borderId="0" xfId="0" applyFont="1" applyFill="1" applyAlignment="1">
      <alignment horizontal="center"/>
    </xf>
    <xf numFmtId="0" fontId="14" fillId="12" borderId="24" xfId="0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center" vertical="center" wrapText="1"/>
    </xf>
    <xf numFmtId="0" fontId="14" fillId="12" borderId="16" xfId="0" applyFont="1" applyFill="1" applyBorder="1" applyAlignment="1">
      <alignment horizontal="center" vertical="center" wrapText="1"/>
    </xf>
    <xf numFmtId="0" fontId="14" fillId="12" borderId="70" xfId="0" applyFont="1" applyFill="1" applyBorder="1" applyAlignment="1">
      <alignment horizontal="center" vertical="center"/>
    </xf>
    <xf numFmtId="0" fontId="14" fillId="12" borderId="11" xfId="0" applyFont="1" applyFill="1" applyBorder="1" applyAlignment="1">
      <alignment horizontal="center" vertical="center"/>
    </xf>
    <xf numFmtId="0" fontId="14" fillId="12" borderId="74" xfId="0" applyFont="1" applyFill="1" applyBorder="1" applyAlignment="1">
      <alignment horizontal="center" vertical="center"/>
    </xf>
    <xf numFmtId="0" fontId="14" fillId="12" borderId="37" xfId="0" applyFont="1" applyFill="1" applyBorder="1" applyAlignment="1">
      <alignment horizontal="center" vertical="center"/>
    </xf>
    <xf numFmtId="0" fontId="14" fillId="12" borderId="24" xfId="0" applyFont="1" applyFill="1" applyBorder="1" applyAlignment="1">
      <alignment horizontal="center" vertical="center"/>
    </xf>
    <xf numFmtId="0" fontId="14" fillId="12" borderId="35" xfId="0" applyFont="1" applyFill="1" applyBorder="1" applyAlignment="1">
      <alignment horizontal="center" vertical="center"/>
    </xf>
    <xf numFmtId="0" fontId="14" fillId="12" borderId="57" xfId="0" applyFont="1" applyFill="1" applyBorder="1" applyAlignment="1">
      <alignment horizontal="center" vertical="center"/>
    </xf>
    <xf numFmtId="0" fontId="14" fillId="12" borderId="51" xfId="0" applyFont="1" applyFill="1" applyBorder="1" applyAlignment="1">
      <alignment horizontal="center" vertical="center"/>
    </xf>
    <xf numFmtId="0" fontId="14" fillId="12" borderId="59" xfId="0" applyFont="1" applyFill="1" applyBorder="1" applyAlignment="1">
      <alignment horizontal="center" vertical="center"/>
    </xf>
    <xf numFmtId="0" fontId="14" fillId="12" borderId="48" xfId="0" applyFont="1" applyFill="1" applyBorder="1" applyAlignment="1">
      <alignment horizontal="center" vertical="center"/>
    </xf>
    <xf numFmtId="0" fontId="14" fillId="12" borderId="31" xfId="0" applyFont="1" applyFill="1" applyBorder="1" applyAlignment="1">
      <alignment horizontal="center" vertical="center"/>
    </xf>
    <xf numFmtId="0" fontId="14" fillId="12" borderId="1" xfId="0" applyFont="1" applyFill="1" applyBorder="1" applyAlignment="1">
      <alignment horizontal="center" vertical="center" textRotation="90" wrapText="1"/>
    </xf>
    <xf numFmtId="0" fontId="14" fillId="12" borderId="8" xfId="0" applyFont="1" applyFill="1" applyBorder="1" applyAlignment="1">
      <alignment horizontal="center" vertical="center" textRotation="90" wrapText="1"/>
    </xf>
    <xf numFmtId="0" fontId="14" fillId="12" borderId="42" xfId="0" applyFont="1" applyFill="1" applyBorder="1" applyAlignment="1">
      <alignment horizontal="center" vertical="center" textRotation="90"/>
    </xf>
    <xf numFmtId="0" fontId="14" fillId="12" borderId="46" xfId="0" applyFont="1" applyFill="1" applyBorder="1" applyAlignment="1">
      <alignment horizontal="center" vertical="center" textRotation="90"/>
    </xf>
    <xf numFmtId="0" fontId="14" fillId="12" borderId="32" xfId="0" applyFont="1" applyFill="1" applyBorder="1" applyAlignment="1">
      <alignment horizontal="center" vertical="center"/>
    </xf>
    <xf numFmtId="0" fontId="14" fillId="12" borderId="1" xfId="0" applyFont="1" applyFill="1" applyBorder="1" applyAlignment="1">
      <alignment horizontal="center" vertical="center"/>
    </xf>
    <xf numFmtId="0" fontId="14" fillId="12" borderId="33" xfId="0" applyFont="1" applyFill="1" applyBorder="1" applyAlignment="1">
      <alignment horizontal="center" vertical="center"/>
    </xf>
    <xf numFmtId="0" fontId="14" fillId="12" borderId="0" xfId="0" applyFont="1" applyFill="1" applyAlignment="1">
      <alignment horizontal="center" vertical="center"/>
    </xf>
    <xf numFmtId="0" fontId="14" fillId="12" borderId="1" xfId="0" applyFont="1" applyFill="1" applyBorder="1" applyAlignment="1">
      <alignment horizontal="left" vertical="center"/>
    </xf>
    <xf numFmtId="0" fontId="14" fillId="12" borderId="2" xfId="0" applyFont="1" applyFill="1" applyBorder="1" applyAlignment="1">
      <alignment horizontal="left" vertical="center"/>
    </xf>
    <xf numFmtId="0" fontId="14" fillId="12" borderId="1" xfId="0" applyFont="1" applyFill="1" applyBorder="1" applyAlignment="1">
      <alignment horizontal="left" vertical="center" wrapText="1"/>
    </xf>
    <xf numFmtId="0" fontId="14" fillId="12" borderId="2" xfId="0" applyFont="1" applyFill="1" applyBorder="1" applyAlignment="1">
      <alignment horizontal="left" vertical="center" wrapText="1"/>
    </xf>
    <xf numFmtId="0" fontId="14" fillId="12" borderId="8" xfId="0" applyFont="1" applyFill="1" applyBorder="1" applyAlignment="1">
      <alignment horizontal="left" vertical="center"/>
    </xf>
    <xf numFmtId="0" fontId="14" fillId="12" borderId="39" xfId="0" applyFont="1" applyFill="1" applyBorder="1" applyAlignment="1">
      <alignment horizontal="left" vertical="center"/>
    </xf>
    <xf numFmtId="0" fontId="14" fillId="12" borderId="42" xfId="0" applyFont="1" applyFill="1" applyBorder="1" applyAlignment="1">
      <alignment horizontal="center" vertical="center"/>
    </xf>
    <xf numFmtId="0" fontId="14" fillId="12" borderId="2" xfId="0" applyFont="1" applyFill="1" applyBorder="1" applyAlignment="1">
      <alignment horizontal="center" vertical="center"/>
    </xf>
    <xf numFmtId="0" fontId="14" fillId="12" borderId="32" xfId="0" applyFont="1" applyFill="1" applyBorder="1" applyAlignment="1">
      <alignment horizontal="left" vertical="top" wrapText="1"/>
    </xf>
    <xf numFmtId="0" fontId="14" fillId="12" borderId="1" xfId="0" applyFont="1" applyFill="1" applyBorder="1" applyAlignment="1">
      <alignment horizontal="left" vertical="top" wrapText="1"/>
    </xf>
    <xf numFmtId="0" fontId="0" fillId="12" borderId="32" xfId="0" applyFill="1" applyBorder="1"/>
    <xf numFmtId="0" fontId="0" fillId="12" borderId="1" xfId="0" applyFill="1" applyBorder="1"/>
    <xf numFmtId="0" fontId="0" fillId="12" borderId="38" xfId="0" applyFill="1" applyBorder="1"/>
    <xf numFmtId="0" fontId="0" fillId="12" borderId="8" xfId="0" applyFill="1" applyBorder="1"/>
    <xf numFmtId="0" fontId="14" fillId="12" borderId="61" xfId="0" applyFont="1" applyFill="1" applyBorder="1" applyAlignment="1">
      <alignment horizontal="left" vertical="center" wrapText="1"/>
    </xf>
    <xf numFmtId="0" fontId="14" fillId="12" borderId="13" xfId="0" applyFont="1" applyFill="1" applyBorder="1" applyAlignment="1">
      <alignment horizontal="left" vertical="center" wrapText="1"/>
    </xf>
    <xf numFmtId="0" fontId="14" fillId="12" borderId="1" xfId="0" applyFont="1" applyFill="1" applyBorder="1" applyAlignment="1">
      <alignment horizontal="center" vertical="center" textRotation="90"/>
    </xf>
    <xf numFmtId="0" fontId="14" fillId="12" borderId="8" xfId="0" applyFont="1" applyFill="1" applyBorder="1" applyAlignment="1">
      <alignment horizontal="center" vertical="center" textRotation="90"/>
    </xf>
    <xf numFmtId="0" fontId="12" fillId="12" borderId="1" xfId="0" applyFont="1" applyFill="1" applyBorder="1" applyAlignment="1">
      <alignment horizontal="center" vertical="center" wrapText="1"/>
    </xf>
    <xf numFmtId="0" fontId="14" fillId="12" borderId="16" xfId="0" applyFont="1" applyFill="1" applyBorder="1" applyAlignment="1">
      <alignment horizontal="center" vertical="center" textRotation="90"/>
    </xf>
    <xf numFmtId="0" fontId="14" fillId="12" borderId="16" xfId="0" applyFont="1" applyFill="1" applyBorder="1" applyAlignment="1">
      <alignment horizontal="center" vertical="center" textRotation="90" wrapText="1"/>
    </xf>
    <xf numFmtId="0" fontId="14" fillId="12" borderId="2" xfId="0" applyFont="1" applyFill="1" applyBorder="1" applyAlignment="1">
      <alignment horizontal="center" vertical="center" wrapText="1"/>
    </xf>
    <xf numFmtId="0" fontId="14" fillId="12" borderId="57" xfId="0" applyFont="1" applyFill="1" applyBorder="1" applyAlignment="1">
      <alignment horizontal="left" vertical="top" wrapText="1"/>
    </xf>
    <xf numFmtId="0" fontId="14" fillId="12" borderId="51" xfId="0" applyFont="1" applyFill="1" applyBorder="1" applyAlignment="1">
      <alignment horizontal="left" vertical="top" wrapText="1"/>
    </xf>
    <xf numFmtId="0" fontId="14" fillId="12" borderId="62" xfId="0" applyFont="1" applyFill="1" applyBorder="1" applyAlignment="1">
      <alignment horizontal="center" vertical="center"/>
    </xf>
    <xf numFmtId="0" fontId="11" fillId="12" borderId="24" xfId="0" applyFont="1" applyFill="1" applyBorder="1" applyAlignment="1">
      <alignment horizontal="center" vertical="center" wrapText="1"/>
    </xf>
    <xf numFmtId="0" fontId="14" fillId="12" borderId="2" xfId="0" applyFont="1" applyFill="1" applyBorder="1" applyAlignment="1">
      <alignment horizontal="center" vertical="center" textRotation="90"/>
    </xf>
    <xf numFmtId="0" fontId="14" fillId="12" borderId="63" xfId="0" applyFont="1" applyFill="1" applyBorder="1" applyAlignment="1">
      <alignment horizontal="center" vertical="center" textRotation="90"/>
    </xf>
    <xf numFmtId="0" fontId="14" fillId="12" borderId="24" xfId="0" applyFont="1" applyFill="1" applyBorder="1" applyAlignment="1">
      <alignment horizontal="center" vertical="center" textRotation="90" wrapText="1"/>
    </xf>
    <xf numFmtId="0" fontId="14" fillId="12" borderId="1" xfId="0" quotePrefix="1" applyFont="1" applyFill="1" applyBorder="1" applyAlignment="1">
      <alignment horizontal="center" vertical="center" wrapText="1"/>
    </xf>
    <xf numFmtId="0" fontId="12" fillId="12" borderId="16" xfId="0" quotePrefix="1" applyFont="1" applyFill="1" applyBorder="1" applyAlignment="1">
      <alignment horizontal="center" vertical="center" wrapText="1"/>
    </xf>
    <xf numFmtId="0" fontId="12" fillId="12" borderId="27" xfId="0" quotePrefix="1" applyFont="1" applyFill="1" applyBorder="1" applyAlignment="1">
      <alignment horizontal="center" vertical="center" wrapText="1"/>
    </xf>
    <xf numFmtId="0" fontId="14" fillId="12" borderId="11" xfId="0" applyFont="1" applyFill="1" applyBorder="1" applyAlignment="1">
      <alignment horizontal="center" vertical="center" wrapText="1"/>
    </xf>
    <xf numFmtId="0" fontId="14" fillId="12" borderId="74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 xr:uid="{A2AB0282-7E1E-4A50-9D5E-AA2D22F8CF93}"/>
    <cellStyle name="Обычный_титульники УП 2018" xfId="2" xr:uid="{3622AEA4-4D87-4F63-8004-0845A545EB9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65</xdr:col>
      <xdr:colOff>594360</xdr:colOff>
      <xdr:row>43</xdr:row>
      <xdr:rowOff>137160</xdr:rowOff>
    </xdr:to>
    <xdr:pic>
      <xdr:nvPicPr>
        <xdr:cNvPr id="3017" name="Рисунок 2">
          <a:extLst>
            <a:ext uri="{FF2B5EF4-FFF2-40B4-BE49-F238E27FC236}">
              <a16:creationId xmlns:a16="http://schemas.microsoft.com/office/drawing/2014/main" id="{14FB501F-E875-E4DD-C7C4-37333181A7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260"/>
          <a:ext cx="10797540" cy="7246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54</xdr:row>
      <xdr:rowOff>0</xdr:rowOff>
    </xdr:from>
    <xdr:to>
      <xdr:col>12</xdr:col>
      <xdr:colOff>68580</xdr:colOff>
      <xdr:row>55</xdr:row>
      <xdr:rowOff>38100</xdr:rowOff>
    </xdr:to>
    <xdr:sp macro="" textlink="">
      <xdr:nvSpPr>
        <xdr:cNvPr id="2007" name="Text Box 30">
          <a:extLst>
            <a:ext uri="{FF2B5EF4-FFF2-40B4-BE49-F238E27FC236}">
              <a16:creationId xmlns:a16="http://schemas.microsoft.com/office/drawing/2014/main" id="{C0D07E8E-AD95-CA49-194C-B93035A77DCE}"/>
            </a:ext>
          </a:extLst>
        </xdr:cNvPr>
        <xdr:cNvSpPr txBox="1">
          <a:spLocks noChangeArrowheads="1"/>
        </xdr:cNvSpPr>
      </xdr:nvSpPr>
      <xdr:spPr bwMode="auto">
        <a:xfrm>
          <a:off x="6568440" y="12778740"/>
          <a:ext cx="6858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38100</xdr:rowOff>
    </xdr:to>
    <xdr:sp macro="" textlink="">
      <xdr:nvSpPr>
        <xdr:cNvPr id="2008" name="Text Box 31">
          <a:extLst>
            <a:ext uri="{FF2B5EF4-FFF2-40B4-BE49-F238E27FC236}">
              <a16:creationId xmlns:a16="http://schemas.microsoft.com/office/drawing/2014/main" id="{06088CE5-94AA-056B-6EFF-446E7739AD57}"/>
            </a:ext>
          </a:extLst>
        </xdr:cNvPr>
        <xdr:cNvSpPr txBox="1">
          <a:spLocks noChangeArrowheads="1"/>
        </xdr:cNvSpPr>
      </xdr:nvSpPr>
      <xdr:spPr bwMode="auto">
        <a:xfrm>
          <a:off x="6568440" y="127787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83820</xdr:rowOff>
    </xdr:from>
    <xdr:to>
      <xdr:col>11</xdr:col>
      <xdr:colOff>575327</xdr:colOff>
      <xdr:row>37</xdr:row>
      <xdr:rowOff>30480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9B98F56-2638-F8B0-0435-33C470D68EA5}"/>
            </a:ext>
          </a:extLst>
        </xdr:cNvPr>
        <xdr:cNvSpPr txBox="1"/>
      </xdr:nvSpPr>
      <xdr:spPr>
        <a:xfrm>
          <a:off x="0" y="83820"/>
          <a:ext cx="7299960" cy="69951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indent="450215" algn="just">
            <a:lnSpc>
              <a:spcPct val="107000"/>
            </a:lnSpc>
            <a:spcAft>
              <a:spcPts val="0"/>
            </a:spcAft>
          </a:pPr>
          <a:r>
            <a:rPr lang="ru-RU" sz="11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4. </a:t>
          </a:r>
          <a:r>
            <a:rPr lang="ru-RU" sz="1100" b="1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Перечень специальных помещений</a:t>
          </a:r>
          <a:endParaRPr lang="ru-RU" sz="105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indent="450215">
            <a:lnSpc>
              <a:spcPct val="107000"/>
            </a:lnSpc>
            <a:spcAft>
              <a:spcPts val="0"/>
            </a:spcAft>
          </a:pPr>
          <a:r>
            <a:rPr lang="ru-RU" sz="1100" b="1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ru-RU" sz="105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indent="450215">
            <a:lnSpc>
              <a:spcPct val="107000"/>
            </a:lnSpc>
            <a:spcAft>
              <a:spcPts val="0"/>
            </a:spcAft>
          </a:pPr>
          <a:r>
            <a:rPr lang="ru-RU" sz="1100" b="1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Кабинеты:</a:t>
          </a:r>
          <a:endParaRPr lang="ru-RU" sz="105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indent="450215">
            <a:lnSpc>
              <a:spcPct val="107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социально-гуманитарных дисциплин;</a:t>
          </a:r>
          <a:endParaRPr lang="ru-RU" sz="105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indent="450215">
            <a:lnSpc>
              <a:spcPct val="107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иностранного языка;</a:t>
          </a:r>
          <a:endParaRPr lang="ru-RU" sz="105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indent="450215">
            <a:lnSpc>
              <a:spcPct val="107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инженерной графики;</a:t>
          </a:r>
          <a:endParaRPr lang="ru-RU" sz="105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indent="450215">
            <a:lnSpc>
              <a:spcPct val="107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материаловедения;</a:t>
          </a:r>
          <a:endParaRPr lang="ru-RU" sz="105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indent="450215">
            <a:lnSpc>
              <a:spcPct val="107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технической механики;</a:t>
          </a:r>
          <a:endParaRPr lang="ru-RU" sz="105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indent="450215">
            <a:lnSpc>
              <a:spcPct val="107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агрономии;</a:t>
          </a:r>
          <a:endParaRPr lang="ru-RU" sz="105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indent="450215">
            <a:lnSpc>
              <a:spcPct val="107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зоотехнии;</a:t>
          </a:r>
          <a:endParaRPr lang="ru-RU" sz="105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indent="450215">
            <a:lnSpc>
              <a:spcPct val="107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бережливого производства;</a:t>
          </a:r>
          <a:endParaRPr lang="ru-RU" sz="105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indent="450215">
            <a:lnSpc>
              <a:spcPct val="107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безопасности жизнедеятельности.</a:t>
          </a:r>
          <a:endParaRPr lang="ru-RU" sz="105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indent="450215">
            <a:lnSpc>
              <a:spcPct val="107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ru-RU" sz="105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indent="450215">
            <a:lnSpc>
              <a:spcPct val="107000"/>
            </a:lnSpc>
            <a:spcAft>
              <a:spcPts val="0"/>
            </a:spcAft>
          </a:pPr>
          <a:r>
            <a:rPr lang="ru-RU" sz="1100" b="1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Лаборатории:</a:t>
          </a:r>
          <a:endParaRPr lang="ru-RU" sz="105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indent="450215">
            <a:lnSpc>
              <a:spcPct val="107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технических измерений;</a:t>
          </a:r>
          <a:endParaRPr lang="ru-RU" sz="105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indent="450215">
            <a:lnSpc>
              <a:spcPct val="107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микробиологии, санитарии и гигиены;</a:t>
          </a:r>
          <a:endParaRPr lang="ru-RU" sz="105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indent="450215" algn="just">
            <a:lnSpc>
              <a:spcPct val="107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электротехники;</a:t>
          </a:r>
          <a:endParaRPr lang="ru-RU" sz="105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indent="450215" algn="just">
            <a:lnSpc>
              <a:spcPct val="107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механизации сельскохозяйственных работ;</a:t>
          </a:r>
          <a:endParaRPr lang="ru-RU" sz="105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indent="450215" algn="just">
            <a:lnSpc>
              <a:spcPct val="107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сельскохозяйственных и мелиоративных машин; </a:t>
          </a:r>
          <a:endParaRPr lang="ru-RU" sz="105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indent="450215" algn="just">
            <a:lnSpc>
              <a:spcPct val="107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тракторов и автомобилей;</a:t>
          </a:r>
          <a:endParaRPr lang="ru-RU" sz="105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indent="450215" algn="just">
            <a:lnSpc>
              <a:spcPct val="107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эксплуатации машинно-тракторного парка;</a:t>
          </a:r>
          <a:endParaRPr lang="ru-RU" sz="105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indent="450215" algn="just">
            <a:lnSpc>
              <a:spcPct val="107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ремонта машин, оборудования и восстановления деталей. </a:t>
          </a:r>
          <a:endParaRPr lang="ru-RU" sz="105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indent="450215">
            <a:lnSpc>
              <a:spcPct val="107000"/>
            </a:lnSpc>
            <a:spcAft>
              <a:spcPts val="0"/>
            </a:spcAft>
          </a:pPr>
          <a:r>
            <a:rPr lang="ru-RU" sz="1100" b="1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ru-RU" sz="105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indent="450215">
            <a:lnSpc>
              <a:spcPct val="107000"/>
            </a:lnSpc>
            <a:spcAft>
              <a:spcPts val="0"/>
            </a:spcAft>
          </a:pPr>
          <a:r>
            <a:rPr lang="ru-RU" sz="1100" b="1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Мастерские: </a:t>
          </a:r>
          <a:endParaRPr lang="ru-RU" sz="105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indent="450215" algn="just">
            <a:lnSpc>
              <a:spcPct val="107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слесарная;</a:t>
          </a:r>
          <a:endParaRPr lang="ru-RU" sz="105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indent="450215" algn="just">
            <a:lnSpc>
              <a:spcPct val="107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пункт технического обслуживания</a:t>
          </a:r>
          <a:endParaRPr lang="ru-RU" sz="105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indent="450215" algn="just">
            <a:lnSpc>
              <a:spcPct val="107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ru-RU" sz="105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indent="450215">
            <a:lnSpc>
              <a:spcPct val="107000"/>
            </a:lnSpc>
            <a:spcAft>
              <a:spcPts val="0"/>
            </a:spcAft>
          </a:pPr>
          <a:r>
            <a:rPr lang="ru-RU" sz="1100" b="1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Спортивный комплекс</a:t>
          </a:r>
          <a:endParaRPr lang="ru-RU" sz="105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indent="450215">
            <a:lnSpc>
              <a:spcPct val="107000"/>
            </a:lnSpc>
            <a:spcAft>
              <a:spcPts val="0"/>
            </a:spcAft>
          </a:pPr>
          <a:r>
            <a:rPr lang="ru-RU" sz="1100" b="1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ru-RU" sz="105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indent="450215">
            <a:lnSpc>
              <a:spcPct val="107000"/>
            </a:lnSpc>
            <a:spcAft>
              <a:spcPts val="0"/>
            </a:spcAft>
          </a:pPr>
          <a:r>
            <a:rPr lang="ru-RU" sz="1100" b="1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Залы:</a:t>
          </a:r>
          <a:endParaRPr lang="ru-RU" sz="105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indent="450215" algn="just">
            <a:lnSpc>
              <a:spcPct val="107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– библиотека, читальный зал с выходом в интернет;</a:t>
          </a:r>
          <a:endParaRPr lang="ru-RU" sz="105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indent="450215" algn="just">
            <a:lnSpc>
              <a:spcPct val="107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– актовый зал</a:t>
          </a:r>
          <a:endParaRPr lang="ru-RU" sz="105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</xdr:colOff>
      <xdr:row>0</xdr:row>
      <xdr:rowOff>106680</xdr:rowOff>
    </xdr:from>
    <xdr:to>
      <xdr:col>2</xdr:col>
      <xdr:colOff>264799</xdr:colOff>
      <xdr:row>149</xdr:row>
      <xdr:rowOff>144780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7F462D5-8BDC-8BA9-6081-5FC09B2ACA55}"/>
            </a:ext>
          </a:extLst>
        </xdr:cNvPr>
        <xdr:cNvSpPr txBox="1"/>
      </xdr:nvSpPr>
      <xdr:spPr>
        <a:xfrm>
          <a:off x="53340" y="106680"/>
          <a:ext cx="9593580" cy="29032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5. Пояснительная записка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к учебному плану по основной образовательной программе - программе подготовки квалифицированных рабочих, служащих (ППКРС) 35.01.27 Мастер сельскохозяйственного производства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 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5.1. Нормативная база реализации основной образовательной программы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5.1.1. Настоящий учебный план государственного бюджетного профессионального образовательного учреждения «Кисловодский государственный многопрофильный техникум» разработан на основе: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- Федерального закона Российской Федерации от 29 декабря 2012 г. </a:t>
          </a:r>
          <a:r>
            <a:rPr lang="en-IE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N 273-</a:t>
          </a:r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ФЗ «Об образовании в Российской Федерации»; 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- Федерального государственного образовательного стандарта среднего профессионального образования по профессии 35.01.27 Мастер сельскохозяйственного производства, утвержденного приказом Министерства образования и науки Российской Федерации от 24.05.2022г № 355, зарегистрированного в Минюсте РФ 24.06.2022 г </a:t>
          </a:r>
          <a:r>
            <a:rPr lang="en-IE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N 68984;</a:t>
          </a:r>
        </a:p>
        <a:p>
          <a:r>
            <a:rPr lang="en-IE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- </a:t>
          </a:r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Приказа Министерства труда и социальной защиты Российской Федерации от 2 сентября 2020 г. № 555н «Об утверждении профессионального стандарта «Специалист в области механизации сельского хозяйства»;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- с учетом примерной основной образовательной программы среднего профессионального образования - программе подготовки квалифицированных рабочих, служащих 35.01.27 Мастер сельскохозяйственного производства: размещенной на сайте Реестра примерных образовательных программ СПО (Зарегистрировано в государственном реестре примерных образовательных программ, регистрационный номер 95, Приказ ФГБОУ ДПО ИРПО №П-344 от 10.08.2023), </a:t>
          </a:r>
          <a:r>
            <a:rPr lang="en-IE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https://reestrspo.firpo.ru;</a:t>
          </a:r>
        </a:p>
        <a:p>
          <a:r>
            <a:rPr lang="en-IE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- </a:t>
          </a:r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Приказа Министерства просвещения РФ от 24 августа 2022 г. </a:t>
          </a:r>
          <a:r>
            <a:rPr lang="en-IE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N 762 "</a:t>
          </a:r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Об утверждении Порядка организации и осуществления образовательной деятельности по образовательным программам среднего профессионального образования" с изменениями и дополнениями от 20 декабря 2022 г;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-Приказа Министерства просвещения Российской Федерации от 17.05.2022 № 336 "Об утверждении перечней профессий и специальностей среднего профессионального образования и установлении соответствия отдельных профессий и специальностей среднего профессионального образования, указанных в этих перечнях, профессиям и специальностям среднего профессионального образования, перечни которых утверждены приказом Министерства образования и науки Российской Федерации от 29 октября 2013 г. № 1199 "Об утверждении перечней профессий и специальностей среднего профессионального образования"(Зарегистрирован 17.06.2022 № 68887)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- Приказа Министерства просвещения Российской Федерации от 08.11.2021 </a:t>
          </a:r>
          <a:r>
            <a:rPr lang="en-IE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N 800 "</a:t>
          </a:r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Об утверждении Порядка проведения государственной итоговой аттестации по образовательным программам среднего профессионального образования" (Зарегистрировано в Минюсте России 07.12.2021 </a:t>
          </a:r>
          <a:r>
            <a:rPr lang="en-IE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N 66211); </a:t>
          </a:r>
        </a:p>
        <a:p>
          <a:r>
            <a:rPr lang="en-IE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- </a:t>
          </a:r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Приказа Министерства науки и высшего образования РФ и Министерства просвещения РФ от 5 августа 2020 г. </a:t>
          </a:r>
          <a:r>
            <a:rPr lang="en-IE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N 885/390 "</a:t>
          </a:r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О практической подготовке обучающихся";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-Устава техникума; 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- локальных актов техникума;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-  Разъяснений по формированию учебного плана основной профессиональной образовательной программы начального профессионального и среднего профессионального образования (письмо департамента профессионального образования Министерства образования и науки России от 20 октября 2010 года № 12-696);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- Концепции преподавания общеобразовательных дисциплин с учетом профессиональной направленности программ среднего профессионального образования, реализуемых на базе основного общего образования, утвержденной распоряжением Минпросвещения России от 30.04.2021 г.№ </a:t>
          </a:r>
          <a:r>
            <a:rPr lang="en-IE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P-98;</a:t>
          </a:r>
        </a:p>
        <a:p>
          <a:r>
            <a:rPr lang="en-IE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- </a:t>
          </a:r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Федерального государственного образовательного стандарта среднего (полного) общего образования, утвержденного приказом Министерства образования и науки РФ от 17.05.2012 г. № 413 с изменениями и дополнениями от 29 декабря 2014 г., 31 декабря 2015 г., 29 июня 2017 г., 24 сентября, 11 декабря 2020 г., 12 августа 2022 г.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-Примерных программ общеобразовательных дисциплин, размещенных на сайте ФГБОУ ДПО ИРПО (2023, 2024 г);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- Рекомендаций по реализации среднего общего образования в пределах освоения образовательной программы среднего профессионального образования (письмо департамента государственной политики в сфере среднего профессионального образования и профессионального обучения Минпросвещения России от 01.03.2023 г № 05-592).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5.2. Организация учебного процесса и режим занятий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5.2.1. Учебный план ППКРС по профессии вводится в действие с 01 сентября 2024 года  и предусматривает обучение на базе основного общего образования. Нормативный срок обучения – 1 год 10 месяцев. Объем образовательной нагрузки профессии 35.01.27 Мастер сельскохозяйственного производства на базе основного общего образования с одновременным получением среднего общего образования: 2952 часа.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5.2.2. Учебный план определяет перечень, объемы, последовательность изучения дисциплин, профессиональных модулей (далее ПМ), входящих в них междисциплинарных курсов (далее МДК), учебной и производственной практики, промежуточной аттестации, государственной итоговой аттестации и каникул. Организация образовательного процесса осуществляется в соответствии с рабочими программами УД и ПМ и расписанием учебных занятий. Рабочие программы УД и ПМ разрабатываются и утверждаются техникумом самостоятельно с учетом требований рынка труда в соответствии с ФГОС и с учетом проекта примерной основной образовательной программы по профессии 35.01.27 Мастер сельскохозяйственного производства.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5.2.3. Учебная деятельность обучающихся предусматривает учебные занятия (урок, практическое занятие, лабораторное занятие, консультация, лекция, семинар), самостоятельную работу, практику. 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5.2.4. Для всех видов учебных занятий академический час устанавливается продолжительностью 45 минут. Учебные занятия проводятся спаренными академическими часами. Количество и последовательность занятий </a:t>
          </a:r>
          <a:b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</a:br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определяется расписанием учебных занятий.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5.2.5.  Объем учебных занятий в период теоретического обучения, учебной и производственной практики составляет – 36 часов в неделю и включает все виды учебной работы, в том числе самостоятельную работу.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5.2.6 При выполнении лабораторных и практических занятий по общепрофессиональным дисциплинам и МДК профессионального цикла предусматривается разделение учебных групп на подгруппы.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5.2.7. В процессе освоения ППКРС обучающимся предоставляются каникулы. Продолжительность каникул составляет не менее десяти недель в учебном году, в том числе не менее двух недель в зимний период.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5.2.8. При освоении социально-гуманитарного, общепрофессионального и профессионального циклов выделяется объем учебных занятий, практики (в профессиональном цикле) и самостоятельной работы.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5.2.9. В период обучения проводятся учебные сборы с юношами на базе соединений и воинских частей Вооруженных сил Российской Федерации (приказ Министерства обороны РФ и Министерства образования и науки РФ от 24 февраля 2010 г. № 96/134). Продолжительность учебных сборов – 5 дней (35 часов).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5.2.10. Практика входит в профессиональный цикл и имеет следующие виды - учебная практика и производственная практика, которые реализуются в форме практической подготовки. Учебная и производственная практики реализуются как в несколько периодов, так и рассредоточенно, чередуясь с учебными занятиями. 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5.2.11. На проведение учебных занятий и практики выделено 99 процентов от объема учебных циклов образовательной программы.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5.2.12. Обязательная часть социально-гуманитарного цикла образовательной программы предусматривает изучение следующих дисциплин: «История России», «Иностранный язык в профессиональной деятельности», «Безопасность жизнедеятельности», «Физическая культура», «Основы бережливого производства», «Основы финансовой грамотности». Общий объем дисциплины «Безопасность жизнедеятельности» - 36 академических часов, из них на освоение основ военной службы (для юношей) - 24 академических часа.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5.2.13. Обязательная часть общепрофессионального цикла образовательной программы предусматривает изучение следующих дисциплин: «Основы инженерной графики», «Основы материаловедения и технология общеслесарных работ», «Техническая механика с основами технических измерений», «Основы электротехники», «Основы агрономии», «Основы зоотехнии», «Основы микробиологии, санитарии и гигиены».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5.2.14. В состав профессионального модуля входит один или несколько междисциплинарных курсов. Объем профессионального модуля составляет не менее 4 зачетных единиц.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5.3. Общеобразовательный цикл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5.3.1. Изучение общеобразовательных учебных дисциплин осуществляется на 1 и 2 курсе, в 1, 2, 3 и 4 семестрах. 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5.3.2. Общеобразовательный цикл включает в себя обязательные общеобразовательные дисциплины учебного плана на базе основного общего образования, а также индивидуальный проект с выделением отдельных часов в учебном плане, в совокупности обеспечивающие достижение результатов на базовом уровне, требования к которым установлены федеральным государственным образовательным стандартом среднего общего образования (далее - ФГОС СОО).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5.3.3 Общий объем академических часов на освоение общеобразовательного цикла определяется соответствующим федеральным государственным образовательным стандартом среднего профессионального образования (далее - ФГОС СПО) среднего профессионального образования по профессии 35.01.27 Мастер сельскохозяйственного производства в рамках общего объема и с учетом установленного срока реализации ОП СПО, включая получение СОО. Указанный объем академических часов составляет 1476 часов, которые полностью соответствуют требованию ФГОС СОО об обязательной части СОО и обеспечивают выполнение требований к содержанию и результатам освоения базового уровня образовательной программы СОО, установленные ФГОС СОО и ФООП СОО.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5.3.4. Общеобразовательный цикл содержит следующие обязательные общеобразовательные дисциплины: "Русский язык", "Литература", "Математика", "Иностранный язык", "Информатика", "Физика", "Химия", "Биология", "История", "Обществознание", "География", "Физическая культура", "Основы безопасности и защиты Родины".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5.3.5.  Общеобразовательные дисциплины соответствуют учебным предметам обязательных предметных областей ФГОС СОО, включенные в общеобразовательный цикл ОП СПО на базе основного общего образования с получением СОО с учетом осваиваемой профессии 35.01.27 Мастер сельскохозяйственного производства.Объем общеобразовательных дисциплин на базовом уровне определенв соответствии с примерной структурой и содержание общеобразовательного цикла ОП СПО на базе основного общего образования с получением СОО с учетом требований ФГОС СПО для укрупненных групп профессий и специальностей35.00.00 Сельское, лесное и рыбное хозяйство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5.3.6. Индивидуальный проект может быть представлен в виде учебного исследования или учебного проекта. Индивидуальный проект выполняется обучающимся самостоятельно под руководством преподавателя по выбранной теме в рамках одной или нескольких изучаемых общеобразовательных дисциплин с учетом получаемой профессии или специальности. Индивидуальный проект выполняется обучающимся в течение освоения общеобразовательного цикла в рамках учебного времени, специально отведенного учебным планом, и должен быть представлен в виде завершенного учебного исследования или разработанного проекта: информационного, творческого, социального, прикладного, инновационного, конструкторского, инженерного. Формой контроля по выполнению индивидуального проекта является промежуточная аттестация в форме дифференцированного зачета.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5.3.7. По дисциплинам общеобразовательного цикла самостоятельная работа не предусматривается.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 5.4. Формирование вариативной части 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 5.4.1. При формировании учебного плана был распределен весь объем времени, отведенного на реализацию ППКРС, включая обязательную и вариативную части. 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5.4.2. Согласно Федеральному государственному образовательному стандарту по профессии 35.01.27 Мастер сельскохозяйственного производства на вариативную часть предусмотрено 432 часа. Вариативная часть в полном объеме распределена на увеличение объема дисциплин и модулей. Распределение вариативной части ООП дает возможность дальнейшего развития общих и профессиональных компетенций, в том числе за счет расширения основных видов деятельности, необходимых для обеспечения конкурентоспособности выпускника в соответствии с потребностями регионального рынка труда, а также с учетом требований цифровой экономики. 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5.5. Формы проведения промежуточной аттестации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5.5.1. В учебные циклы включается промежуточная аттестация обучающихся, которая осуществляется в рамках освоения указанных циклов в соответствии с разработанными образовательной организацией фондами оценочных средств, позволяющими оценить достижения запланированных по отдельным дисциплинам (модулям) и практикам результатов обучения. Экзамены, консультации для обучающихся на базе основного общего образования по очной форме обучения проводятся за счет времени, отведенного в учебном плане на промежуточную аттестацию. Промежуточная аттестация проходит в виде дифференцированных зачётов, комплексных дифференцированных зачетов, экзаменов, экзаменов по модулям.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5.5.3. Количество экзаменов в процессе промежуточной аттестации обучающихся не превышает 8 экзаменов в учебном году, а количество зачетов - 10. В указанное количество не входят дифференцированные зачеты по физической культуре. 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5.5.4. Аттестация по ППКРС проводится рассредоточено, по окончании изучения учебных дисциплин, МДК и освоения учебной и производственной практик. Проведение экзаменов по учебным дисциплинам и экзаменов по профессиональным модулям планируется в дни, освобожденные от других форм учебной нагрузки.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5.5.5. Промежуточная аттестация по общеобразовательному циклу проводится в форме дифференцированных зачётов, комплексных дифференцированных зачетов и экзаменов. Экзамен проводится по русскому языку, математике, истории, информатике, физике, обществознанию, химии и биологии, по русскому языку и математике – в письменной форме, по истории, информатике, физике, обществознанию, химии и биологии– в устной.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5.5.6. Формами промежуточной аттестации по учебным дисциплинам и междисциплинарным курсам профессионального цикла являются дифференцированный зачет, комплексный дифференцированный зачет, экзамен.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5.5.7. С целью проверки сформированности компетенций и готовности к выполнению вида профессиональной деятельности проводится экзамен по профессиональному модулю.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5.6. Формы проведения государственной итоговой аттестации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5.6.1. Освоение ППКРС по профессии 35.01.27 Мастер сельскохозяйственного производства дело завершается государственной итоговой аттестацией. 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5.6.2. Государственная итоговая аттестация проводится в форме демонстрационного экзамена. Государственная итоговая аттестация завершается присвоением квалификации квалифицированного рабочего, служащего «Мастер сельскохозяйственного производства».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5.6.3. Объем времени, предусмотренный на государственную итоговую аттестацию, составляет 1 неделю (36 часов) 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 </a:t>
          </a:r>
        </a:p>
        <a:p>
          <a:endParaRPr lang="ru-RU" u="none">
            <a:solidFill>
              <a:sysClr val="windowText" lastClr="00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406AE-2369-4794-A247-93E1C2F0C277}">
  <sheetPr>
    <pageSetUpPr fitToPage="1"/>
  </sheetPr>
  <dimension ref="A1:BN82"/>
  <sheetViews>
    <sheetView tabSelected="1" view="pageBreakPreview" zoomScale="72" zoomScaleNormal="72" zoomScaleSheetLayoutView="72" workbookViewId="0">
      <selection activeCell="BP18" sqref="BP18"/>
    </sheetView>
  </sheetViews>
  <sheetFormatPr defaultRowHeight="13.2" x14ac:dyDescent="0.25"/>
  <cols>
    <col min="1" max="1" width="1" customWidth="1"/>
    <col min="2" max="7" width="2.109375" customWidth="1"/>
    <col min="8" max="8" width="2" customWidth="1"/>
    <col min="9" max="9" width="2.109375" customWidth="1"/>
    <col min="10" max="10" width="2" customWidth="1"/>
    <col min="11" max="11" width="2.33203125" customWidth="1"/>
    <col min="12" max="15" width="2.109375" customWidth="1"/>
    <col min="16" max="16" width="0" hidden="1" customWidth="1"/>
    <col min="17" max="27" width="2.109375" customWidth="1"/>
    <col min="28" max="28" width="2" customWidth="1"/>
    <col min="29" max="29" width="2.33203125" customWidth="1"/>
    <col min="30" max="33" width="2.109375" customWidth="1"/>
    <col min="34" max="34" width="2.5546875" customWidth="1"/>
    <col min="35" max="50" width="2.109375" customWidth="1"/>
    <col min="51" max="51" width="2.88671875" customWidth="1"/>
    <col min="52" max="56" width="2.109375" customWidth="1"/>
    <col min="57" max="57" width="3.44140625" customWidth="1"/>
    <col min="58" max="58" width="4.109375" customWidth="1"/>
    <col min="59" max="59" width="2.88671875" customWidth="1"/>
    <col min="60" max="60" width="2.6640625" customWidth="1"/>
    <col min="61" max="61" width="2.6640625" hidden="1" customWidth="1"/>
    <col min="62" max="63" width="2.88671875" customWidth="1"/>
    <col min="64" max="64" width="3" customWidth="1"/>
    <col min="65" max="65" width="10.5546875" customWidth="1"/>
  </cols>
  <sheetData>
    <row r="1" spans="1:65" ht="13.8" x14ac:dyDescent="0.3">
      <c r="A1" s="423"/>
      <c r="B1" s="424"/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  <c r="O1" s="424"/>
      <c r="P1" s="424"/>
      <c r="Q1" s="424"/>
      <c r="R1" s="424"/>
      <c r="S1" s="738"/>
      <c r="T1" s="738"/>
      <c r="U1" s="738"/>
      <c r="V1" s="738"/>
      <c r="W1" s="738"/>
      <c r="X1" s="738"/>
      <c r="Y1" s="738"/>
      <c r="Z1" s="738"/>
      <c r="AA1" s="738"/>
      <c r="AB1" s="738"/>
      <c r="AC1" s="738"/>
      <c r="AD1" s="738"/>
      <c r="AE1" s="738"/>
      <c r="AF1" s="738"/>
      <c r="AG1" s="738"/>
      <c r="AH1" s="738"/>
      <c r="AI1" s="738"/>
      <c r="AJ1" s="738"/>
      <c r="AK1" s="738"/>
      <c r="AL1" s="738"/>
      <c r="AM1" s="738"/>
      <c r="AN1" s="738"/>
      <c r="AO1" s="738"/>
      <c r="AP1" s="738"/>
      <c r="AQ1" s="738"/>
      <c r="AR1" s="738"/>
      <c r="AS1" s="738"/>
      <c r="AT1" s="738"/>
      <c r="AU1" s="738"/>
      <c r="AV1" s="738"/>
      <c r="AW1" s="738"/>
      <c r="AX1" s="426"/>
      <c r="AY1" s="426"/>
      <c r="AZ1" s="426"/>
      <c r="BA1" s="426"/>
      <c r="BB1" s="426"/>
      <c r="BC1" s="426"/>
      <c r="BD1" s="426"/>
      <c r="BE1" s="427"/>
      <c r="BF1" s="427"/>
      <c r="BG1" s="427"/>
      <c r="BH1" s="427"/>
      <c r="BI1" s="427"/>
      <c r="BK1" s="427"/>
      <c r="BL1" s="427"/>
      <c r="BM1" s="423"/>
    </row>
    <row r="2" spans="1:65" x14ac:dyDescent="0.25">
      <c r="A2" s="423"/>
      <c r="B2" s="428"/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  <c r="O2" s="428"/>
      <c r="P2" s="428"/>
      <c r="Q2" s="738"/>
      <c r="R2" s="738"/>
      <c r="S2" s="738"/>
      <c r="T2" s="738"/>
      <c r="U2" s="738"/>
      <c r="V2" s="738"/>
      <c r="W2" s="738"/>
      <c r="X2" s="738"/>
      <c r="Y2" s="738"/>
      <c r="Z2" s="738"/>
      <c r="AA2" s="738"/>
      <c r="AB2" s="738"/>
      <c r="AC2" s="738"/>
      <c r="AD2" s="738"/>
      <c r="AE2" s="738"/>
      <c r="AF2" s="738"/>
      <c r="AG2" s="738"/>
      <c r="AH2" s="738"/>
      <c r="AI2" s="738"/>
      <c r="AJ2" s="738"/>
      <c r="AK2" s="738"/>
      <c r="AL2" s="738"/>
      <c r="AM2" s="738"/>
      <c r="AN2" s="738"/>
      <c r="AO2" s="738"/>
      <c r="AP2" s="738"/>
      <c r="AQ2" s="738"/>
      <c r="AR2" s="738"/>
      <c r="AS2" s="738"/>
      <c r="AT2" s="738"/>
      <c r="AU2" s="738"/>
      <c r="AV2" s="738"/>
      <c r="AW2" s="738"/>
      <c r="AX2" s="738"/>
      <c r="AY2" s="738"/>
      <c r="AZ2" s="738"/>
      <c r="BA2" s="426"/>
      <c r="BB2" s="429"/>
      <c r="BC2" s="429"/>
      <c r="BD2" s="429"/>
      <c r="BE2" s="429"/>
      <c r="BF2" s="429"/>
      <c r="BG2" s="429"/>
      <c r="BH2" s="429"/>
      <c r="BI2" s="429"/>
      <c r="BJ2" s="429"/>
      <c r="BK2" s="429"/>
      <c r="BL2" s="429"/>
    </row>
    <row r="3" spans="1:65" x14ac:dyDescent="0.25">
      <c r="A3" s="423"/>
      <c r="B3" s="425"/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25"/>
      <c r="N3" s="425"/>
      <c r="O3" s="428"/>
      <c r="P3" s="428"/>
      <c r="Q3" s="428"/>
      <c r="R3" s="428"/>
      <c r="S3" s="733"/>
      <c r="T3" s="733"/>
      <c r="U3" s="733"/>
      <c r="V3" s="733"/>
      <c r="W3" s="733"/>
      <c r="X3" s="733"/>
      <c r="Y3" s="733"/>
      <c r="Z3" s="733"/>
      <c r="AA3" s="733"/>
      <c r="AB3" s="733"/>
      <c r="AC3" s="733"/>
      <c r="AD3" s="733"/>
      <c r="AE3" s="733"/>
      <c r="AF3" s="733"/>
      <c r="AG3" s="733"/>
      <c r="AH3" s="733"/>
      <c r="AI3" s="733"/>
      <c r="AJ3" s="733"/>
      <c r="AK3" s="733"/>
      <c r="AL3" s="733"/>
      <c r="AM3" s="733"/>
      <c r="AN3" s="733"/>
      <c r="AO3" s="733"/>
      <c r="AP3" s="733"/>
      <c r="AQ3" s="733"/>
      <c r="AR3" s="733"/>
      <c r="AS3" s="733"/>
      <c r="AT3" s="733"/>
      <c r="AU3" s="733"/>
      <c r="AV3" s="733"/>
      <c r="AW3" s="426"/>
      <c r="AX3" s="426"/>
      <c r="AY3" s="426"/>
      <c r="AZ3" s="426"/>
      <c r="BA3" s="426"/>
      <c r="BB3" s="429"/>
      <c r="BC3" s="429"/>
      <c r="BD3" s="429"/>
      <c r="BE3" s="429"/>
      <c r="BF3" s="429"/>
      <c r="BG3" s="429"/>
      <c r="BH3" s="429"/>
      <c r="BI3" s="429"/>
      <c r="BJ3" s="429"/>
      <c r="BK3" s="429"/>
      <c r="BL3" s="429"/>
    </row>
    <row r="4" spans="1:65" x14ac:dyDescent="0.25">
      <c r="A4" s="423"/>
      <c r="B4" s="425"/>
      <c r="C4" s="425"/>
      <c r="D4" s="425"/>
      <c r="E4" s="425"/>
      <c r="F4" s="425"/>
      <c r="G4" s="425"/>
      <c r="H4" s="425"/>
      <c r="I4" s="425"/>
      <c r="J4" s="425"/>
      <c r="K4" s="425"/>
      <c r="L4" s="425"/>
      <c r="M4" s="425"/>
      <c r="N4" s="425"/>
      <c r="O4" s="428"/>
      <c r="P4" s="428"/>
      <c r="Q4" s="428"/>
      <c r="R4" s="428"/>
      <c r="S4" s="429"/>
      <c r="T4" s="429"/>
      <c r="U4" s="429"/>
      <c r="V4" s="429"/>
      <c r="W4" s="429"/>
      <c r="X4" s="429"/>
      <c r="Y4" s="429"/>
      <c r="Z4" s="429"/>
      <c r="AA4" s="429"/>
      <c r="AB4" s="429"/>
      <c r="AC4" s="429"/>
      <c r="AD4" s="429"/>
      <c r="AE4" s="429"/>
      <c r="AF4" s="429"/>
      <c r="AG4" s="429"/>
      <c r="AH4" s="429"/>
      <c r="AI4" s="429"/>
      <c r="AJ4" s="429"/>
      <c r="AK4" s="429"/>
      <c r="AL4" s="429"/>
      <c r="AM4" s="429"/>
      <c r="AN4" s="429"/>
      <c r="AO4" s="429"/>
      <c r="AP4" s="429"/>
      <c r="AQ4" s="429"/>
      <c r="AR4" s="429"/>
      <c r="AS4" s="429"/>
      <c r="AT4" s="429"/>
      <c r="AU4" s="429"/>
      <c r="AV4" s="429"/>
      <c r="AW4" s="426"/>
      <c r="AX4" s="426"/>
      <c r="AY4" s="426"/>
      <c r="AZ4" s="426"/>
      <c r="BA4" s="426"/>
      <c r="BB4" s="429"/>
      <c r="BC4" s="429"/>
      <c r="BD4" s="429"/>
      <c r="BE4" s="429"/>
      <c r="BF4" s="429"/>
      <c r="BG4" s="429"/>
      <c r="BH4" s="429"/>
      <c r="BI4" s="429"/>
      <c r="BJ4" s="429"/>
      <c r="BK4" s="429"/>
      <c r="BL4" s="429"/>
    </row>
    <row r="5" spans="1:65" x14ac:dyDescent="0.25">
      <c r="A5" s="423"/>
      <c r="B5" s="425"/>
      <c r="C5" s="425"/>
      <c r="D5" s="425"/>
      <c r="E5" s="425"/>
      <c r="F5" s="425"/>
      <c r="G5" s="425"/>
      <c r="H5" s="425"/>
      <c r="I5" s="425"/>
      <c r="J5" s="425"/>
      <c r="K5" s="425"/>
      <c r="L5" s="425"/>
      <c r="M5" s="425"/>
      <c r="N5" s="425"/>
      <c r="O5" s="428"/>
      <c r="P5" s="428"/>
      <c r="Q5" s="428"/>
      <c r="R5" s="428"/>
      <c r="S5" s="429"/>
      <c r="T5" s="429"/>
      <c r="U5" s="429"/>
      <c r="V5" s="429"/>
      <c r="W5" s="429"/>
      <c r="X5" s="429"/>
      <c r="Y5" s="429"/>
      <c r="Z5" s="429"/>
      <c r="AA5" s="429"/>
      <c r="AB5" s="429"/>
      <c r="AC5" s="429"/>
      <c r="AD5" s="429"/>
      <c r="AE5" s="429"/>
      <c r="AF5" s="429"/>
      <c r="AG5" s="429"/>
      <c r="AH5" s="429"/>
      <c r="AI5" s="429"/>
      <c r="AJ5" s="429"/>
      <c r="AK5" s="429"/>
      <c r="AL5" s="429"/>
      <c r="AM5" s="429"/>
      <c r="AN5" s="429"/>
      <c r="AO5" s="429"/>
      <c r="AP5" s="429"/>
      <c r="AQ5" s="429"/>
      <c r="AR5" s="429"/>
      <c r="AS5" s="429"/>
      <c r="AT5" s="429"/>
      <c r="AU5" s="429"/>
      <c r="AV5" s="429"/>
      <c r="AW5" s="426"/>
      <c r="AX5" s="426"/>
      <c r="AY5" s="426"/>
      <c r="AZ5" s="426"/>
      <c r="BA5" s="426"/>
      <c r="BB5" s="429"/>
      <c r="BC5" s="429"/>
      <c r="BD5" s="429"/>
      <c r="BE5" s="429"/>
      <c r="BF5" s="429"/>
      <c r="BG5" s="429"/>
      <c r="BH5" s="429"/>
      <c r="BI5" s="429"/>
      <c r="BJ5" s="429"/>
      <c r="BK5" s="429"/>
      <c r="BL5" s="429"/>
    </row>
    <row r="6" spans="1:65" x14ac:dyDescent="0.25">
      <c r="A6" s="423"/>
      <c r="B6" s="425"/>
      <c r="C6" s="425"/>
      <c r="D6" s="425"/>
      <c r="E6" s="425"/>
      <c r="F6" s="425"/>
      <c r="G6" s="425"/>
      <c r="H6" s="425"/>
      <c r="I6" s="425"/>
      <c r="J6" s="425"/>
      <c r="K6" s="425"/>
      <c r="L6" s="425"/>
      <c r="M6" s="425"/>
      <c r="N6" s="425"/>
      <c r="O6" s="428"/>
      <c r="P6" s="428"/>
      <c r="Q6" s="428"/>
      <c r="R6" s="428"/>
      <c r="S6" s="429"/>
      <c r="T6" s="429"/>
      <c r="U6" s="429"/>
      <c r="V6" s="429"/>
      <c r="W6" s="429"/>
      <c r="X6" s="429"/>
      <c r="Y6" s="429"/>
      <c r="Z6" s="429"/>
      <c r="AA6" s="429"/>
      <c r="AB6" s="429"/>
      <c r="AC6" s="429"/>
      <c r="AD6" s="429"/>
      <c r="AE6" s="429"/>
      <c r="AF6" s="429"/>
      <c r="AG6" s="429"/>
      <c r="AH6" s="429"/>
      <c r="AI6" s="429"/>
      <c r="AJ6" s="429"/>
      <c r="AK6" s="429"/>
      <c r="AL6" s="429"/>
      <c r="AM6" s="429"/>
      <c r="AN6" s="429"/>
      <c r="AO6" s="429"/>
      <c r="AP6" s="429"/>
      <c r="AQ6" s="429"/>
      <c r="AR6" s="429"/>
      <c r="AS6" s="429"/>
      <c r="AT6" s="429"/>
      <c r="AU6" s="429"/>
      <c r="AV6" s="429"/>
      <c r="AW6" s="426"/>
      <c r="AX6" s="426"/>
      <c r="AY6" s="426"/>
      <c r="AZ6" s="426"/>
      <c r="BA6" s="426"/>
      <c r="BB6" s="429"/>
      <c r="BC6" s="429"/>
      <c r="BD6" s="429"/>
      <c r="BE6" s="429"/>
      <c r="BF6" s="429"/>
      <c r="BG6" s="429"/>
      <c r="BH6" s="429"/>
      <c r="BI6" s="429"/>
      <c r="BJ6" s="429"/>
      <c r="BK6" s="429"/>
      <c r="BL6" s="429"/>
    </row>
    <row r="7" spans="1:65" x14ac:dyDescent="0.25">
      <c r="A7" s="423"/>
      <c r="B7" s="425"/>
      <c r="C7" s="425"/>
      <c r="D7" s="425"/>
      <c r="E7" s="425"/>
      <c r="F7" s="425"/>
      <c r="G7" s="425"/>
      <c r="H7" s="425"/>
      <c r="I7" s="425"/>
      <c r="J7" s="425"/>
      <c r="K7" s="425"/>
      <c r="L7" s="425"/>
      <c r="M7" s="425"/>
      <c r="N7" s="425"/>
      <c r="O7" s="428"/>
      <c r="P7" s="428"/>
      <c r="Q7" s="428"/>
      <c r="R7" s="428"/>
      <c r="S7" s="429"/>
      <c r="T7" s="429"/>
      <c r="U7" s="429"/>
      <c r="V7" s="429"/>
      <c r="W7" s="429"/>
      <c r="X7" s="429"/>
      <c r="Y7" s="429"/>
      <c r="Z7" s="429"/>
      <c r="AA7" s="429"/>
      <c r="AB7" s="429"/>
      <c r="AC7" s="429"/>
      <c r="AD7" s="429"/>
      <c r="AE7" s="429"/>
      <c r="AF7" s="429"/>
      <c r="AG7" s="429"/>
      <c r="AH7" s="429"/>
      <c r="AI7" s="429"/>
      <c r="AJ7" s="429"/>
      <c r="AK7" s="429"/>
      <c r="AL7" s="429"/>
      <c r="AM7" s="429"/>
      <c r="AN7" s="429"/>
      <c r="AO7" s="429"/>
      <c r="AP7" s="429"/>
      <c r="AQ7" s="429"/>
      <c r="AR7" s="429"/>
      <c r="AS7" s="429"/>
      <c r="AT7" s="429"/>
      <c r="AU7" s="429"/>
      <c r="AV7" s="429"/>
      <c r="AW7" s="426"/>
      <c r="AX7" s="426"/>
      <c r="AY7" s="426"/>
      <c r="AZ7" s="426"/>
      <c r="BA7" s="426"/>
      <c r="BB7" s="429"/>
      <c r="BC7" s="429"/>
      <c r="BD7" s="429"/>
      <c r="BE7" s="429"/>
      <c r="BF7" s="429"/>
      <c r="BG7" s="429"/>
      <c r="BH7" s="429"/>
      <c r="BI7" s="429"/>
      <c r="BJ7" s="429"/>
      <c r="BK7" s="429"/>
      <c r="BL7" s="429"/>
    </row>
    <row r="8" spans="1:65" ht="14.1" customHeight="1" x14ac:dyDescent="0.25">
      <c r="A8" s="423"/>
      <c r="B8" s="497"/>
      <c r="C8" s="497"/>
      <c r="D8" s="497"/>
      <c r="E8" s="497"/>
      <c r="F8" s="497"/>
      <c r="G8" s="497"/>
      <c r="H8" s="497"/>
      <c r="I8" s="497"/>
      <c r="J8" s="497"/>
      <c r="K8" s="497"/>
      <c r="L8" s="497"/>
      <c r="M8" s="497"/>
      <c r="N8" s="497"/>
      <c r="O8" s="498"/>
      <c r="P8" s="498"/>
      <c r="Q8" s="499"/>
      <c r="R8" s="499"/>
      <c r="S8" s="500"/>
      <c r="T8" s="426"/>
      <c r="U8" s="426"/>
      <c r="V8" s="426"/>
      <c r="W8" s="431"/>
      <c r="X8" s="425"/>
      <c r="Y8" s="425"/>
      <c r="Z8" s="425"/>
      <c r="AA8" s="425"/>
      <c r="AB8" s="425"/>
      <c r="AC8" s="425"/>
      <c r="AD8" s="425"/>
      <c r="AE8" s="425"/>
      <c r="AF8" s="425"/>
      <c r="AG8" s="425"/>
      <c r="AH8" s="425"/>
      <c r="AI8" s="425"/>
      <c r="AJ8" s="425"/>
      <c r="AK8" s="425"/>
      <c r="AL8" s="425"/>
      <c r="AM8" s="425"/>
      <c r="AN8" s="425"/>
      <c r="AO8" s="425"/>
      <c r="AP8" s="425"/>
      <c r="AQ8" s="426"/>
      <c r="AR8" s="426"/>
      <c r="AS8" s="426"/>
      <c r="AT8" s="426"/>
      <c r="AU8" s="426"/>
      <c r="AV8" s="426"/>
      <c r="AW8" s="426"/>
      <c r="AX8" s="426"/>
      <c r="AY8" s="425"/>
      <c r="AZ8" s="425"/>
      <c r="BA8" s="425"/>
      <c r="BB8" s="425"/>
      <c r="BC8" s="425"/>
      <c r="BD8" s="425"/>
      <c r="BE8" s="432"/>
      <c r="BF8" s="432"/>
      <c r="BG8" s="432"/>
      <c r="BH8" s="432"/>
      <c r="BI8" s="432"/>
      <c r="BJ8" s="433"/>
      <c r="BK8" s="432"/>
      <c r="BL8" s="432"/>
      <c r="BM8" s="422"/>
    </row>
    <row r="9" spans="1:65" ht="14.1" customHeight="1" x14ac:dyDescent="0.3">
      <c r="A9" s="423"/>
      <c r="B9" s="501"/>
      <c r="C9" s="500"/>
      <c r="D9" s="500"/>
      <c r="E9" s="500"/>
      <c r="F9" s="500"/>
      <c r="G9" s="500"/>
      <c r="H9" s="500"/>
      <c r="I9" s="500"/>
      <c r="J9" s="500"/>
      <c r="K9" s="500"/>
      <c r="L9" s="500"/>
      <c r="M9" s="500"/>
      <c r="N9" s="500"/>
      <c r="O9" s="499"/>
      <c r="P9" s="499"/>
      <c r="Q9" s="499"/>
      <c r="R9" s="499"/>
      <c r="S9" s="500"/>
      <c r="T9" s="426"/>
      <c r="U9" s="426"/>
      <c r="V9" s="426"/>
      <c r="W9" s="426"/>
      <c r="X9" s="426"/>
      <c r="Y9" s="426"/>
      <c r="Z9" s="426"/>
      <c r="AA9" s="426"/>
      <c r="AB9" s="426"/>
      <c r="AC9" s="426"/>
      <c r="AD9" s="426"/>
      <c r="AE9" s="426"/>
      <c r="AF9" s="426"/>
      <c r="AG9" s="426"/>
      <c r="AI9" s="426"/>
      <c r="AJ9" s="426"/>
      <c r="AK9" s="426"/>
      <c r="AL9" s="426"/>
      <c r="AM9" s="426"/>
      <c r="AN9" s="426"/>
      <c r="AO9" s="426"/>
      <c r="AP9" s="426"/>
      <c r="AQ9" s="426"/>
      <c r="AR9" s="426"/>
      <c r="AS9" s="426"/>
      <c r="AT9" s="426"/>
      <c r="AU9" s="426"/>
      <c r="AV9" s="426"/>
      <c r="AW9" s="426"/>
      <c r="AX9" s="426"/>
      <c r="AY9" s="425"/>
      <c r="AZ9" s="425"/>
      <c r="BA9" s="425"/>
      <c r="BB9" s="425"/>
      <c r="BC9" s="425"/>
      <c r="BD9" s="435"/>
      <c r="BE9" s="436"/>
      <c r="BF9" s="436"/>
      <c r="BG9" s="436"/>
      <c r="BH9" s="436"/>
      <c r="BI9" s="436"/>
      <c r="BJ9" s="425"/>
      <c r="BK9" s="437"/>
      <c r="BL9" s="435"/>
      <c r="BM9" s="437"/>
    </row>
    <row r="10" spans="1:65" ht="14.1" customHeight="1" x14ac:dyDescent="0.25">
      <c r="A10" s="423"/>
      <c r="B10" s="502"/>
      <c r="C10" s="503"/>
      <c r="D10" s="503"/>
      <c r="E10" s="503"/>
      <c r="F10" s="503"/>
      <c r="G10" s="503"/>
      <c r="H10" s="503"/>
      <c r="I10" s="503"/>
      <c r="J10" s="503"/>
      <c r="K10" s="503"/>
      <c r="L10" s="503"/>
      <c r="M10" s="503"/>
      <c r="N10" s="503"/>
      <c r="O10" s="504"/>
      <c r="P10" s="504"/>
      <c r="Q10" s="499"/>
      <c r="R10" s="499"/>
      <c r="S10" s="500"/>
      <c r="T10" s="426"/>
      <c r="U10" s="426"/>
      <c r="V10" s="426"/>
      <c r="W10" s="425"/>
      <c r="X10" s="425"/>
      <c r="Y10" s="425"/>
      <c r="Z10" s="425"/>
      <c r="AA10" s="425"/>
      <c r="AB10" s="425"/>
      <c r="AC10" s="425"/>
      <c r="AD10" s="425"/>
      <c r="AE10" s="438"/>
      <c r="AF10" s="425"/>
      <c r="AG10" s="425"/>
      <c r="AI10" s="425"/>
      <c r="AJ10" s="425"/>
      <c r="AK10" s="425"/>
      <c r="AL10" s="425"/>
      <c r="AM10" s="425"/>
      <c r="AN10" s="425"/>
      <c r="AO10" s="425"/>
      <c r="AP10" s="426"/>
      <c r="AQ10" s="426"/>
      <c r="AR10" s="426"/>
      <c r="AS10" s="426"/>
      <c r="AT10" s="426"/>
      <c r="AU10" s="426"/>
      <c r="AV10" s="426"/>
      <c r="AW10" s="426"/>
      <c r="AX10" s="426"/>
      <c r="AY10" s="505"/>
      <c r="AZ10" s="505"/>
      <c r="BA10" s="505"/>
      <c r="BB10" s="505"/>
      <c r="BC10" s="505"/>
      <c r="BD10" s="505"/>
      <c r="BE10" s="505"/>
      <c r="BF10" s="505"/>
      <c r="BG10" s="505"/>
      <c r="BH10" s="505"/>
      <c r="BI10" s="505"/>
      <c r="BJ10" s="505"/>
      <c r="BK10" s="505"/>
      <c r="BL10" s="505"/>
      <c r="BM10" s="505"/>
    </row>
    <row r="11" spans="1:65" ht="13.5" customHeight="1" x14ac:dyDescent="0.25">
      <c r="A11" s="423"/>
      <c r="B11" s="500"/>
      <c r="C11" s="500"/>
      <c r="D11" s="500"/>
      <c r="E11" s="500"/>
      <c r="F11" s="500"/>
      <c r="G11" s="500"/>
      <c r="H11" s="500"/>
      <c r="I11" s="500"/>
      <c r="J11" s="500"/>
      <c r="K11" s="500"/>
      <c r="L11" s="500"/>
      <c r="M11" s="500"/>
      <c r="N11" s="500"/>
      <c r="O11" s="499"/>
      <c r="P11" s="499"/>
      <c r="Q11" s="499"/>
      <c r="R11" s="499"/>
      <c r="S11" s="500"/>
      <c r="T11" s="426"/>
      <c r="U11" s="426"/>
      <c r="V11" s="426"/>
      <c r="W11" s="426"/>
      <c r="X11" s="426"/>
      <c r="Y11" s="426"/>
      <c r="Z11" s="426"/>
      <c r="AA11" s="426"/>
      <c r="AB11" s="426"/>
      <c r="AC11" s="426"/>
      <c r="AD11" s="426"/>
      <c r="AE11" s="426"/>
      <c r="AF11" s="426"/>
      <c r="AG11" s="426"/>
      <c r="AH11" s="426"/>
      <c r="AI11" s="426"/>
      <c r="AJ11" s="426"/>
      <c r="AK11" s="426"/>
      <c r="AL11" s="426"/>
      <c r="AM11" s="426"/>
      <c r="AN11" s="426"/>
      <c r="AO11" s="426"/>
      <c r="AP11" s="426"/>
      <c r="AQ11" s="426"/>
      <c r="AR11" s="426"/>
      <c r="AS11" s="426"/>
      <c r="AT11" s="426"/>
      <c r="AU11" s="426"/>
      <c r="AV11" s="426"/>
      <c r="AW11" s="426"/>
      <c r="AX11" s="426"/>
      <c r="AY11" s="506"/>
      <c r="AZ11" s="506"/>
      <c r="BA11" s="506"/>
      <c r="BB11" s="506"/>
      <c r="BC11" s="506"/>
      <c r="BD11" s="506"/>
      <c r="BE11" s="506"/>
      <c r="BF11" s="506"/>
      <c r="BG11" s="506"/>
      <c r="BH11" s="506"/>
      <c r="BI11" s="506"/>
      <c r="BJ11" s="506"/>
    </row>
    <row r="12" spans="1:65" ht="13.5" customHeight="1" x14ac:dyDescent="0.25">
      <c r="A12" s="423"/>
      <c r="B12" s="500"/>
      <c r="C12" s="500"/>
      <c r="D12" s="500"/>
      <c r="E12" s="500"/>
      <c r="F12" s="500"/>
      <c r="G12" s="500"/>
      <c r="H12" s="500"/>
      <c r="I12" s="500"/>
      <c r="J12" s="500"/>
      <c r="K12" s="500"/>
      <c r="L12" s="500"/>
      <c r="M12" s="500"/>
      <c r="N12" s="500"/>
      <c r="O12" s="499"/>
      <c r="P12" s="499"/>
      <c r="Q12" s="499"/>
      <c r="R12" s="499"/>
      <c r="S12" s="500"/>
      <c r="T12" s="426"/>
      <c r="U12" s="426"/>
      <c r="V12" s="426"/>
      <c r="W12" s="426"/>
      <c r="X12" s="426"/>
      <c r="Y12" s="426"/>
      <c r="Z12" s="426"/>
      <c r="AA12" s="426"/>
      <c r="AB12" s="426"/>
      <c r="AC12" s="426"/>
      <c r="AD12" s="426"/>
      <c r="AE12" s="426"/>
      <c r="AF12" s="426"/>
      <c r="AG12" s="426"/>
      <c r="AH12" s="426"/>
      <c r="AI12" s="426"/>
      <c r="AJ12" s="426"/>
      <c r="AK12" s="426"/>
      <c r="AL12" s="426"/>
      <c r="AM12" s="426"/>
      <c r="AN12" s="426"/>
      <c r="AO12" s="426"/>
      <c r="AP12" s="426"/>
      <c r="AQ12" s="426"/>
      <c r="AR12" s="426"/>
      <c r="AS12" s="426"/>
      <c r="AT12" s="426"/>
      <c r="AU12" s="426"/>
      <c r="AV12" s="426"/>
      <c r="AW12" s="426"/>
      <c r="AX12" s="426"/>
      <c r="AY12" s="425"/>
      <c r="AZ12" s="425"/>
      <c r="BA12" s="425"/>
      <c r="BB12" s="425"/>
      <c r="BC12" s="425"/>
      <c r="BD12" s="425"/>
      <c r="BE12" s="436"/>
      <c r="BF12" s="436"/>
      <c r="BG12" s="436"/>
      <c r="BH12" s="425"/>
      <c r="BI12" s="425"/>
      <c r="BJ12" s="425"/>
      <c r="BK12" s="425"/>
      <c r="BL12" s="425"/>
      <c r="BM12" s="425"/>
    </row>
    <row r="13" spans="1:65" ht="13.5" customHeight="1" x14ac:dyDescent="0.25">
      <c r="A13" s="423"/>
      <c r="B13" s="426"/>
      <c r="C13" s="426"/>
      <c r="D13" s="426"/>
      <c r="E13" s="426"/>
      <c r="F13" s="426"/>
      <c r="G13" s="426"/>
      <c r="H13" s="426"/>
      <c r="I13" s="426"/>
      <c r="J13" s="426"/>
      <c r="K13" s="426"/>
      <c r="L13" s="426"/>
      <c r="M13" s="426"/>
      <c r="N13" s="426"/>
      <c r="O13" s="430"/>
      <c r="P13" s="430"/>
      <c r="Q13" s="430"/>
      <c r="R13" s="430"/>
      <c r="S13" s="426"/>
      <c r="T13" s="426"/>
      <c r="U13" s="426"/>
      <c r="V13" s="426"/>
      <c r="W13" s="426"/>
      <c r="X13" s="426"/>
      <c r="Y13" s="426"/>
      <c r="Z13" s="426"/>
      <c r="AA13" s="426"/>
      <c r="AB13" s="426"/>
      <c r="AC13" s="426"/>
      <c r="AD13" s="426"/>
      <c r="AE13" s="426"/>
      <c r="AF13" s="426"/>
      <c r="AG13" s="426"/>
      <c r="AH13" s="426"/>
      <c r="AI13" s="426"/>
      <c r="AJ13" s="426"/>
      <c r="AK13" s="426"/>
      <c r="AL13" s="426"/>
      <c r="AM13" s="426"/>
      <c r="AN13" s="426"/>
      <c r="AO13" s="426"/>
      <c r="AP13" s="426"/>
      <c r="AQ13" s="426"/>
      <c r="AR13" s="426"/>
      <c r="AS13" s="426"/>
      <c r="AT13" s="426"/>
      <c r="AU13" s="426"/>
      <c r="AV13" s="426"/>
      <c r="AW13" s="426"/>
      <c r="AX13" s="426"/>
      <c r="AY13" s="426"/>
      <c r="AZ13" s="426"/>
      <c r="BA13" s="426"/>
      <c r="BB13" s="426"/>
      <c r="BC13" s="426"/>
      <c r="BD13" s="426"/>
      <c r="BE13" s="423"/>
      <c r="BF13" s="423"/>
      <c r="BG13" s="423"/>
      <c r="BH13" s="429"/>
      <c r="BI13" s="429"/>
      <c r="BJ13" s="429"/>
      <c r="BK13" s="429"/>
      <c r="BL13" s="429"/>
      <c r="BM13" s="429"/>
    </row>
    <row r="14" spans="1:65" ht="13.5" customHeight="1" x14ac:dyDescent="0.25">
      <c r="A14" s="423"/>
      <c r="B14" s="426"/>
      <c r="C14" s="426"/>
      <c r="D14" s="426"/>
      <c r="E14" s="426"/>
      <c r="F14" s="426"/>
      <c r="G14" s="426"/>
      <c r="H14" s="426"/>
      <c r="I14" s="426"/>
      <c r="J14" s="426"/>
      <c r="K14" s="426"/>
      <c r="L14" s="426"/>
      <c r="M14" s="426"/>
      <c r="N14" s="426"/>
      <c r="O14" s="430"/>
      <c r="P14" s="430"/>
      <c r="Q14" s="430"/>
      <c r="R14" s="430"/>
      <c r="S14" s="426"/>
      <c r="T14" s="426"/>
      <c r="U14" s="426"/>
      <c r="V14" s="426"/>
      <c r="W14" s="426"/>
      <c r="X14" s="426"/>
      <c r="Y14" s="426"/>
      <c r="Z14" s="426"/>
      <c r="AA14" s="426"/>
      <c r="AB14" s="426"/>
      <c r="AC14" s="426"/>
      <c r="AD14" s="426"/>
      <c r="AE14" s="426"/>
      <c r="AF14" s="426"/>
      <c r="AG14" s="426"/>
      <c r="AH14" s="426"/>
      <c r="AI14" s="426"/>
      <c r="AJ14" s="426"/>
      <c r="AK14" s="426"/>
      <c r="AL14" s="426"/>
      <c r="AM14" s="426"/>
      <c r="AN14" s="426"/>
      <c r="AO14" s="426"/>
      <c r="AP14" s="426"/>
      <c r="AQ14" s="426"/>
      <c r="AR14" s="426"/>
      <c r="AS14" s="426"/>
      <c r="AT14" s="426"/>
      <c r="AU14" s="426"/>
      <c r="AV14" s="426"/>
      <c r="AW14" s="426"/>
      <c r="AX14" s="426"/>
      <c r="AY14" s="426"/>
      <c r="AZ14" s="426"/>
      <c r="BA14" s="426"/>
      <c r="BB14" s="426"/>
      <c r="BC14" s="426"/>
      <c r="BD14" s="426"/>
      <c r="BE14" s="423"/>
      <c r="BF14" s="423"/>
      <c r="BG14" s="423"/>
      <c r="BH14" s="429"/>
      <c r="BI14" s="429"/>
      <c r="BJ14" s="429"/>
      <c r="BK14" s="429"/>
      <c r="BL14" s="429"/>
      <c r="BM14" s="429"/>
    </row>
    <row r="15" spans="1:65" ht="13.5" customHeight="1" x14ac:dyDescent="0.25">
      <c r="A15" s="423"/>
      <c r="B15" s="426"/>
      <c r="C15" s="426"/>
      <c r="D15" s="426"/>
      <c r="E15" s="426"/>
      <c r="F15" s="426"/>
      <c r="G15" s="426"/>
      <c r="H15" s="426"/>
      <c r="I15" s="426"/>
      <c r="J15" s="426"/>
      <c r="K15" s="426"/>
      <c r="L15" s="426"/>
      <c r="M15" s="426"/>
      <c r="N15" s="426"/>
      <c r="O15" s="430"/>
      <c r="P15" s="430"/>
      <c r="Q15" s="430"/>
      <c r="R15" s="430"/>
      <c r="S15" s="426"/>
      <c r="T15" s="426"/>
      <c r="U15" s="426"/>
      <c r="V15" s="426"/>
      <c r="W15" s="426"/>
      <c r="X15" s="426"/>
      <c r="Y15" s="426"/>
      <c r="Z15" s="426"/>
      <c r="AA15" s="426"/>
      <c r="AB15" s="426"/>
      <c r="AC15" s="426"/>
      <c r="AD15" s="426"/>
      <c r="AE15" s="426"/>
      <c r="AF15" s="426"/>
      <c r="AG15" s="426"/>
      <c r="AH15" s="426"/>
      <c r="AI15" s="426"/>
      <c r="AJ15" s="426"/>
      <c r="AK15" s="426"/>
      <c r="AL15" s="426"/>
      <c r="AM15" s="426"/>
      <c r="AN15" s="426"/>
      <c r="AO15" s="426"/>
      <c r="AP15" s="426"/>
      <c r="AQ15" s="426"/>
      <c r="AR15" s="426"/>
      <c r="AS15" s="426"/>
      <c r="AT15" s="426"/>
      <c r="AU15" s="426"/>
      <c r="AV15" s="426"/>
      <c r="AW15" s="426"/>
      <c r="AX15" s="426"/>
      <c r="AY15" s="426"/>
      <c r="AZ15" s="426"/>
      <c r="BA15" s="426"/>
      <c r="BB15" s="426"/>
      <c r="BC15" s="426"/>
      <c r="BD15" s="426"/>
      <c r="BE15" s="423"/>
      <c r="BF15" s="423"/>
      <c r="BG15" s="423"/>
      <c r="BH15" s="429"/>
      <c r="BI15" s="429"/>
      <c r="BJ15" s="429"/>
      <c r="BK15" s="429"/>
      <c r="BL15" s="429"/>
      <c r="BM15" s="429"/>
    </row>
    <row r="16" spans="1:65" ht="14.1" customHeight="1" x14ac:dyDescent="0.3">
      <c r="A16" s="423"/>
      <c r="B16" s="423"/>
      <c r="C16" s="423"/>
      <c r="D16" s="423"/>
      <c r="E16" s="423"/>
      <c r="F16" s="423"/>
      <c r="G16" s="423"/>
      <c r="H16" s="423"/>
      <c r="I16" s="423"/>
      <c r="J16" s="423"/>
      <c r="K16" s="423"/>
      <c r="L16" s="423"/>
      <c r="M16" s="423"/>
      <c r="N16" s="423"/>
      <c r="O16" s="423"/>
      <c r="P16" s="426"/>
      <c r="Q16" s="426"/>
      <c r="R16" s="426"/>
      <c r="S16" s="426"/>
      <c r="T16" s="426"/>
      <c r="U16" s="426"/>
      <c r="V16" s="426"/>
      <c r="W16" s="426"/>
      <c r="X16" s="426"/>
      <c r="Y16" s="426"/>
      <c r="Z16" s="426"/>
      <c r="AA16" s="426"/>
      <c r="AB16" s="426"/>
      <c r="AC16" s="741"/>
      <c r="AD16" s="741"/>
      <c r="AE16" s="741"/>
      <c r="AF16" s="741"/>
      <c r="AG16" s="741"/>
      <c r="AH16" s="741"/>
      <c r="AI16" s="741"/>
      <c r="AJ16" s="741"/>
      <c r="AK16" s="741"/>
      <c r="AL16" s="741"/>
      <c r="AM16" s="741"/>
      <c r="AN16" s="741"/>
      <c r="AO16" s="741"/>
      <c r="AP16" s="741"/>
      <c r="AQ16" s="741"/>
      <c r="AR16" s="741"/>
      <c r="AS16" s="439"/>
      <c r="AT16" s="426"/>
      <c r="AU16" s="426"/>
      <c r="AV16" s="426"/>
      <c r="AW16" s="426"/>
      <c r="AX16" s="426"/>
      <c r="AY16" s="426"/>
      <c r="AZ16" s="426"/>
      <c r="BA16" s="426"/>
      <c r="BB16" s="426"/>
      <c r="BC16" s="429"/>
      <c r="BD16" s="429"/>
      <c r="BE16" s="423"/>
      <c r="BF16" s="423"/>
      <c r="BG16" s="423"/>
      <c r="BH16" s="423"/>
      <c r="BI16" s="423"/>
      <c r="BJ16" s="423"/>
      <c r="BK16" s="423"/>
      <c r="BL16" s="423"/>
      <c r="BM16" s="423"/>
    </row>
    <row r="17" spans="1:65" ht="14.1" customHeight="1" x14ac:dyDescent="0.25">
      <c r="A17" s="423"/>
      <c r="B17" s="423"/>
      <c r="C17" s="423"/>
      <c r="D17" s="423"/>
      <c r="E17" s="423"/>
      <c r="F17" s="423"/>
      <c r="G17" s="423"/>
      <c r="H17" s="423"/>
      <c r="I17" s="423"/>
      <c r="J17" s="423"/>
      <c r="K17" s="423"/>
      <c r="L17" s="738"/>
      <c r="M17" s="738"/>
      <c r="N17" s="738"/>
      <c r="O17" s="738"/>
      <c r="P17" s="738"/>
      <c r="Q17" s="738"/>
      <c r="R17" s="738"/>
      <c r="S17" s="738"/>
      <c r="T17" s="738"/>
      <c r="U17" s="738"/>
      <c r="V17" s="738"/>
      <c r="W17" s="738"/>
      <c r="X17" s="738"/>
      <c r="Y17" s="738"/>
      <c r="Z17" s="738"/>
      <c r="AA17" s="738"/>
      <c r="AB17" s="738"/>
      <c r="AC17" s="738"/>
      <c r="AD17" s="738"/>
      <c r="AE17" s="738"/>
      <c r="AF17" s="738"/>
      <c r="AG17" s="738"/>
      <c r="AH17" s="738"/>
      <c r="AI17" s="738"/>
      <c r="AJ17" s="738"/>
      <c r="AK17" s="738"/>
      <c r="AL17" s="738"/>
      <c r="AM17" s="738"/>
      <c r="AN17" s="738"/>
      <c r="AO17" s="738"/>
      <c r="AP17" s="738"/>
      <c r="AQ17" s="738"/>
      <c r="AR17" s="738"/>
      <c r="AS17" s="738"/>
      <c r="AT17" s="738"/>
      <c r="AU17" s="738"/>
      <c r="AV17" s="738"/>
      <c r="AW17" s="738"/>
      <c r="AX17" s="738"/>
      <c r="AY17" s="738"/>
      <c r="AZ17" s="738"/>
      <c r="BA17" s="738"/>
      <c r="BB17" s="738"/>
      <c r="BC17" s="738"/>
      <c r="BD17" s="738"/>
      <c r="BE17" s="738"/>
      <c r="BF17" s="738"/>
      <c r="BG17" s="440"/>
      <c r="BH17" s="440"/>
      <c r="BI17" s="440"/>
      <c r="BJ17" s="441"/>
      <c r="BK17" s="441"/>
      <c r="BL17" s="442"/>
      <c r="BM17" s="442"/>
    </row>
    <row r="18" spans="1:65" ht="19.5" customHeight="1" x14ac:dyDescent="0.3">
      <c r="A18" s="423"/>
      <c r="B18" s="423"/>
      <c r="C18" s="423"/>
      <c r="D18" s="423"/>
      <c r="E18" s="423"/>
      <c r="F18" s="439"/>
      <c r="G18" s="439"/>
      <c r="H18" s="439"/>
      <c r="I18" s="423"/>
      <c r="J18" s="423"/>
      <c r="K18" s="423"/>
      <c r="L18" s="423"/>
      <c r="M18" s="423"/>
      <c r="N18" s="423"/>
      <c r="O18" s="423"/>
      <c r="P18" s="426"/>
      <c r="Q18" s="739"/>
      <c r="R18" s="740"/>
      <c r="S18" s="740"/>
      <c r="T18" s="740"/>
      <c r="U18" s="740"/>
      <c r="V18" s="740"/>
      <c r="W18" s="740"/>
      <c r="X18" s="740"/>
      <c r="Y18" s="740"/>
      <c r="Z18" s="740"/>
      <c r="AA18" s="740"/>
      <c r="AB18" s="740"/>
      <c r="AC18" s="740"/>
      <c r="AD18" s="740"/>
      <c r="AE18" s="740"/>
      <c r="AF18" s="740"/>
      <c r="AG18" s="740"/>
      <c r="AH18" s="740"/>
      <c r="AI18" s="740"/>
      <c r="AJ18" s="740"/>
      <c r="AK18" s="740"/>
      <c r="AL18" s="740"/>
      <c r="AM18" s="740"/>
      <c r="AN18" s="740"/>
      <c r="AO18" s="740"/>
      <c r="AP18" s="740"/>
      <c r="AQ18" s="740"/>
      <c r="AR18" s="740"/>
      <c r="AS18" s="740"/>
      <c r="AT18" s="740"/>
      <c r="AU18" s="740"/>
      <c r="AV18" s="740"/>
      <c r="AW18" s="740"/>
      <c r="AX18" s="740"/>
      <c r="AY18" s="740"/>
      <c r="AZ18" s="740"/>
      <c r="BA18" s="740"/>
      <c r="BB18" s="426"/>
      <c r="BC18" s="429"/>
      <c r="BD18" s="429"/>
      <c r="BE18" s="440"/>
      <c r="BF18" s="440"/>
      <c r="BG18" s="440"/>
      <c r="BH18" s="440"/>
      <c r="BI18" s="440"/>
      <c r="BJ18" s="440"/>
      <c r="BK18" s="440"/>
      <c r="BL18" s="441"/>
      <c r="BM18" s="442"/>
    </row>
    <row r="19" spans="1:65" ht="14.1" customHeight="1" x14ac:dyDescent="0.25">
      <c r="A19" s="423"/>
      <c r="B19" s="423"/>
      <c r="C19" s="423"/>
      <c r="D19" s="423"/>
      <c r="E19" s="423"/>
      <c r="F19" s="423"/>
      <c r="G19" s="423"/>
      <c r="H19" s="423"/>
      <c r="I19" s="423"/>
      <c r="J19" s="423"/>
      <c r="K19" s="423"/>
      <c r="L19" s="423"/>
      <c r="M19" s="423"/>
      <c r="N19" s="423"/>
      <c r="O19" s="423"/>
      <c r="P19" s="426"/>
      <c r="Q19" s="426"/>
      <c r="R19" s="426"/>
      <c r="S19" s="426"/>
      <c r="T19" s="426"/>
      <c r="U19" s="426"/>
      <c r="V19" s="426"/>
      <c r="W19" s="426"/>
      <c r="X19" s="426"/>
      <c r="Y19" s="426"/>
      <c r="Z19" s="426"/>
      <c r="AA19" s="426"/>
      <c r="AB19" s="426"/>
      <c r="AC19" s="426"/>
      <c r="AD19" s="426"/>
      <c r="AE19" s="426"/>
      <c r="AF19" s="426"/>
      <c r="AG19" s="443"/>
      <c r="AH19" s="443"/>
      <c r="AI19" s="443"/>
      <c r="AJ19" s="443"/>
      <c r="AK19" s="443"/>
      <c r="AL19" s="443"/>
      <c r="AM19" s="443"/>
      <c r="AN19" s="443"/>
      <c r="AO19" s="443"/>
      <c r="AP19" s="443"/>
      <c r="AQ19" s="443"/>
      <c r="AR19" s="443"/>
      <c r="AS19" s="443"/>
      <c r="AT19" s="443"/>
      <c r="AU19" s="443"/>
      <c r="AV19" s="443"/>
      <c r="AW19" s="443"/>
      <c r="AX19" s="443"/>
      <c r="AY19" s="426"/>
      <c r="AZ19" s="443"/>
      <c r="BA19" s="443"/>
      <c r="BB19" s="426"/>
      <c r="BC19" s="429"/>
      <c r="BD19" s="429"/>
      <c r="BE19" s="442"/>
      <c r="BF19" s="440"/>
      <c r="BG19" s="440"/>
      <c r="BH19" s="440"/>
      <c r="BI19" s="440"/>
      <c r="BJ19" s="440"/>
      <c r="BK19" s="440"/>
      <c r="BL19" s="441"/>
      <c r="BM19" s="442"/>
    </row>
    <row r="20" spans="1:65" ht="14.1" customHeight="1" x14ac:dyDescent="0.25">
      <c r="A20" s="423"/>
      <c r="B20" s="423"/>
      <c r="C20" s="423"/>
      <c r="D20" s="423"/>
      <c r="E20" s="423"/>
      <c r="F20" s="423"/>
      <c r="G20" s="423"/>
      <c r="H20" s="423"/>
      <c r="I20" s="423"/>
      <c r="J20" s="423"/>
      <c r="K20" s="423"/>
      <c r="L20" s="423"/>
      <c r="M20" s="423"/>
      <c r="N20" s="423"/>
      <c r="O20" s="423"/>
      <c r="P20" s="426"/>
      <c r="Q20" s="426"/>
      <c r="R20" s="426"/>
      <c r="S20" s="426"/>
      <c r="T20" s="426"/>
      <c r="U20" s="426"/>
      <c r="V20" s="426"/>
      <c r="W20" s="426"/>
      <c r="X20" s="426"/>
      <c r="Y20" s="426"/>
      <c r="Z20" s="426"/>
      <c r="AA20" s="426"/>
      <c r="AB20" s="426"/>
      <c r="AC20" s="426"/>
      <c r="AD20" s="426"/>
      <c r="AE20" s="426"/>
      <c r="AF20" s="426"/>
      <c r="AG20" s="443"/>
      <c r="AH20" s="443"/>
      <c r="AI20" s="443"/>
      <c r="AJ20" s="443"/>
      <c r="AK20" s="443"/>
      <c r="AL20" s="443"/>
      <c r="AM20" s="443"/>
      <c r="AN20" s="443"/>
      <c r="AO20" s="443"/>
      <c r="AP20" s="443"/>
      <c r="AQ20" s="443"/>
      <c r="AR20" s="443"/>
      <c r="AS20" s="443"/>
      <c r="AT20" s="443"/>
      <c r="AU20" s="443"/>
      <c r="AV20" s="443"/>
      <c r="AW20" s="443"/>
      <c r="AX20" s="443"/>
      <c r="AY20" s="426"/>
      <c r="AZ20" s="443"/>
      <c r="BA20" s="443"/>
      <c r="BB20" s="426"/>
      <c r="BC20" s="429"/>
      <c r="BD20" s="429"/>
      <c r="BE20" s="442"/>
      <c r="BF20" s="440"/>
      <c r="BG20" s="440"/>
      <c r="BH20" s="440"/>
      <c r="BI20" s="440"/>
      <c r="BJ20" s="440"/>
      <c r="BK20" s="440"/>
      <c r="BL20" s="441"/>
      <c r="BM20" s="442"/>
    </row>
    <row r="21" spans="1:65" ht="14.1" customHeight="1" x14ac:dyDescent="0.25">
      <c r="A21" s="423"/>
      <c r="B21" s="423"/>
      <c r="C21" s="423"/>
      <c r="D21" s="423"/>
      <c r="E21" s="423"/>
      <c r="F21" s="423"/>
      <c r="G21" s="423"/>
      <c r="H21" s="423"/>
      <c r="I21" s="423"/>
      <c r="J21" s="423"/>
      <c r="K21" s="423"/>
      <c r="L21" s="423"/>
      <c r="M21" s="423"/>
      <c r="N21" s="423"/>
      <c r="O21" s="423"/>
      <c r="P21" s="426"/>
      <c r="Q21" s="426"/>
      <c r="R21" s="426"/>
      <c r="S21" s="426"/>
      <c r="T21" s="426"/>
      <c r="U21" s="426"/>
      <c r="V21" s="426"/>
      <c r="W21" s="426"/>
      <c r="X21" s="426"/>
      <c r="Y21" s="426"/>
      <c r="Z21" s="426"/>
      <c r="AA21" s="426"/>
      <c r="AB21" s="426"/>
      <c r="AC21" s="426"/>
      <c r="AD21" s="426"/>
      <c r="AE21" s="426"/>
      <c r="AF21" s="426"/>
      <c r="AG21" s="443"/>
      <c r="AH21" s="443"/>
      <c r="AI21" s="443"/>
      <c r="AJ21" s="443"/>
      <c r="AK21" s="729"/>
      <c r="AL21" s="730"/>
      <c r="AM21" s="730"/>
      <c r="AN21" s="730"/>
      <c r="AO21" s="730"/>
      <c r="AP21" s="730"/>
      <c r="AQ21" s="730"/>
      <c r="AR21" s="730"/>
      <c r="AS21" s="730"/>
      <c r="AT21" s="443"/>
      <c r="AU21" s="731"/>
      <c r="AV21" s="732"/>
      <c r="AW21" s="732"/>
      <c r="AX21" s="732"/>
      <c r="AY21" s="732"/>
      <c r="AZ21" s="443"/>
      <c r="BA21" s="443"/>
      <c r="BB21" s="426"/>
      <c r="BC21" s="429"/>
      <c r="BD21" s="429"/>
      <c r="BE21" s="442"/>
      <c r="BF21" s="440"/>
      <c r="BG21" s="440"/>
      <c r="BH21" s="440"/>
      <c r="BI21" s="440"/>
      <c r="BJ21" s="440"/>
      <c r="BK21" s="440"/>
      <c r="BL21" s="441"/>
      <c r="BM21" s="442"/>
    </row>
    <row r="22" spans="1:65" ht="14.1" customHeight="1" x14ac:dyDescent="0.25">
      <c r="A22" s="423"/>
      <c r="B22" s="423"/>
      <c r="C22" s="423"/>
      <c r="D22" s="423"/>
      <c r="E22" s="423"/>
      <c r="F22" s="445"/>
      <c r="G22" s="445"/>
      <c r="H22" s="445"/>
      <c r="I22" s="446"/>
      <c r="J22" s="446"/>
      <c r="K22" s="423"/>
      <c r="L22" s="423"/>
      <c r="M22" s="423"/>
      <c r="N22" s="423"/>
      <c r="O22" s="423"/>
      <c r="P22" s="426"/>
      <c r="Q22" s="426"/>
      <c r="R22" s="426"/>
      <c r="S22" s="426"/>
      <c r="T22" s="426"/>
      <c r="U22" s="426"/>
      <c r="V22" s="426"/>
      <c r="W22" s="426"/>
      <c r="X22" s="426"/>
      <c r="Y22" s="429"/>
      <c r="Z22" s="429"/>
      <c r="AA22" s="429"/>
      <c r="AB22" s="429"/>
      <c r="AC22" s="429"/>
      <c r="AD22" s="426"/>
      <c r="AE22" s="426"/>
      <c r="AF22" s="426"/>
      <c r="AG22" s="447"/>
      <c r="AH22" s="447"/>
      <c r="AI22" s="447"/>
      <c r="AJ22" s="447"/>
      <c r="AK22" s="447"/>
      <c r="AL22" s="447"/>
      <c r="AM22" s="733"/>
      <c r="AN22" s="733"/>
      <c r="AO22" s="733"/>
      <c r="AP22" s="733"/>
      <c r="AQ22" s="733"/>
      <c r="AR22" s="733"/>
      <c r="AS22" s="733"/>
      <c r="AT22" s="443"/>
      <c r="AU22" s="734"/>
      <c r="AV22" s="734"/>
      <c r="AW22" s="734"/>
      <c r="AX22" s="734"/>
      <c r="AY22" s="734"/>
      <c r="AZ22" s="734"/>
      <c r="BA22" s="735"/>
      <c r="BB22" s="735"/>
      <c r="BC22" s="735"/>
      <c r="BD22" s="735"/>
      <c r="BE22" s="735"/>
      <c r="BF22" s="440"/>
      <c r="BG22" s="440"/>
      <c r="BH22" s="440"/>
      <c r="BI22" s="440"/>
      <c r="BJ22" s="440"/>
      <c r="BK22" s="440"/>
      <c r="BL22" s="441"/>
      <c r="BM22" s="442"/>
    </row>
    <row r="23" spans="1:65" ht="14.1" customHeight="1" x14ac:dyDescent="0.25">
      <c r="A23" s="423"/>
      <c r="B23" s="423"/>
      <c r="C23" s="423"/>
      <c r="D23" s="423"/>
      <c r="E23" s="423"/>
      <c r="F23" s="445"/>
      <c r="G23" s="445"/>
      <c r="H23" s="445"/>
      <c r="I23" s="446"/>
      <c r="J23" s="446"/>
      <c r="K23" s="423"/>
      <c r="L23" s="423"/>
      <c r="M23" s="423"/>
      <c r="N23" s="423"/>
      <c r="O23" s="423"/>
      <c r="P23" s="426"/>
      <c r="Q23" s="426"/>
      <c r="R23" s="426"/>
      <c r="S23" s="426"/>
      <c r="T23" s="426"/>
      <c r="U23" s="426"/>
      <c r="V23" s="426"/>
      <c r="W23" s="426"/>
      <c r="X23" s="426"/>
      <c r="Y23" s="429"/>
      <c r="Z23" s="429"/>
      <c r="AA23" s="429"/>
      <c r="AB23" s="429"/>
      <c r="AC23" s="429"/>
      <c r="AD23" s="426"/>
      <c r="AE23" s="426"/>
      <c r="AF23" s="426"/>
      <c r="AG23" s="447"/>
      <c r="AH23" s="447"/>
      <c r="AI23" s="447"/>
      <c r="AJ23" s="447"/>
      <c r="AK23" s="447"/>
      <c r="AL23" s="447"/>
      <c r="AM23" s="447"/>
      <c r="AN23" s="447"/>
      <c r="AO23" s="447"/>
      <c r="AP23" s="447"/>
      <c r="AQ23" s="447"/>
      <c r="AR23" s="447"/>
      <c r="AS23" s="449"/>
      <c r="AT23" s="443"/>
      <c r="AU23" s="448"/>
      <c r="AV23" s="447"/>
      <c r="AW23" s="447"/>
      <c r="AX23" s="447"/>
      <c r="AY23" s="426"/>
      <c r="AZ23" s="443"/>
      <c r="BA23" s="443"/>
      <c r="BB23" s="426"/>
      <c r="BC23" s="429"/>
      <c r="BD23" s="429"/>
      <c r="BE23" s="442"/>
      <c r="BF23" s="440"/>
      <c r="BG23" s="440"/>
      <c r="BH23" s="440"/>
      <c r="BI23" s="440"/>
      <c r="BJ23" s="440"/>
      <c r="BK23" s="440"/>
      <c r="BL23" s="441"/>
      <c r="BM23" s="442"/>
    </row>
    <row r="24" spans="1:65" ht="10.5" customHeight="1" x14ac:dyDescent="0.25">
      <c r="A24" s="423"/>
      <c r="B24" s="423"/>
      <c r="C24" s="423"/>
      <c r="D24" s="423"/>
      <c r="E24" s="423"/>
      <c r="F24" s="423"/>
      <c r="G24" s="423"/>
      <c r="H24" s="423"/>
      <c r="I24" s="423"/>
      <c r="J24" s="423"/>
      <c r="K24" s="423"/>
      <c r="L24" s="423"/>
      <c r="M24" s="423"/>
      <c r="N24" s="423"/>
      <c r="O24" s="423"/>
      <c r="P24" s="426"/>
      <c r="Q24" s="426"/>
      <c r="R24" s="426"/>
      <c r="S24" s="426"/>
      <c r="T24" s="426"/>
      <c r="U24" s="426"/>
      <c r="V24" s="426"/>
      <c r="W24" s="426"/>
      <c r="X24" s="426"/>
      <c r="Y24" s="426"/>
      <c r="Z24" s="426"/>
      <c r="AA24" s="426"/>
      <c r="AB24" s="426"/>
      <c r="AC24" s="426"/>
      <c r="AD24" s="426"/>
      <c r="AE24" s="426"/>
      <c r="AF24" s="426"/>
      <c r="AG24" s="444"/>
      <c r="AH24" s="443"/>
      <c r="AI24" s="443"/>
      <c r="AJ24" s="443"/>
      <c r="AK24" s="443"/>
      <c r="AL24" s="443"/>
      <c r="AM24" s="443"/>
      <c r="AN24" s="443"/>
      <c r="AO24" s="443"/>
      <c r="AP24" s="443"/>
      <c r="AQ24" s="443"/>
      <c r="AR24" s="443"/>
      <c r="AS24" s="429"/>
      <c r="AT24" s="447"/>
      <c r="AU24" s="447"/>
      <c r="AV24" s="443"/>
      <c r="AW24" s="443"/>
      <c r="AX24" s="443"/>
      <c r="AY24" s="426"/>
      <c r="AZ24" s="443"/>
      <c r="BA24" s="443"/>
      <c r="BB24" s="426"/>
      <c r="BC24" s="429"/>
      <c r="BD24" s="429"/>
      <c r="BE24" s="442"/>
      <c r="BF24" s="440"/>
      <c r="BG24" s="440"/>
      <c r="BH24" s="440"/>
      <c r="BI24" s="440"/>
      <c r="BJ24" s="440"/>
      <c r="BK24" s="440"/>
      <c r="BL24" s="441"/>
      <c r="BM24" s="442"/>
    </row>
    <row r="25" spans="1:65" ht="14.1" customHeight="1" x14ac:dyDescent="0.25">
      <c r="A25" s="423"/>
      <c r="B25" s="423"/>
      <c r="C25" s="423"/>
      <c r="D25" s="423"/>
      <c r="E25" s="423"/>
      <c r="F25" s="423"/>
      <c r="G25" s="423"/>
      <c r="H25" s="423"/>
      <c r="I25" s="423"/>
      <c r="J25" s="423"/>
      <c r="K25" s="423"/>
      <c r="L25" s="423"/>
      <c r="M25" s="423"/>
      <c r="N25" s="423"/>
      <c r="O25" s="423"/>
      <c r="P25" s="426"/>
      <c r="Q25" s="426"/>
      <c r="R25" s="426"/>
      <c r="S25" s="426"/>
      <c r="T25" s="426"/>
      <c r="U25" s="426"/>
      <c r="V25" s="426"/>
      <c r="W25" s="426"/>
      <c r="X25" s="426"/>
      <c r="Y25" s="434"/>
      <c r="Z25" s="450"/>
      <c r="AA25" s="450"/>
      <c r="AB25" s="450"/>
      <c r="AC25" s="450"/>
      <c r="AD25" s="450"/>
      <c r="AE25" s="451"/>
      <c r="AF25" s="451"/>
      <c r="AG25" s="451"/>
      <c r="AH25" s="451"/>
      <c r="AI25" s="451"/>
      <c r="AJ25" s="451"/>
      <c r="AK25" s="451"/>
      <c r="AL25" s="451"/>
      <c r="AM25" s="451"/>
      <c r="AN25" s="426"/>
      <c r="AO25" s="451"/>
      <c r="AP25" s="451"/>
      <c r="AQ25" s="451"/>
      <c r="AR25" s="451"/>
      <c r="AS25" s="452"/>
      <c r="AT25" s="451"/>
      <c r="AU25" s="453"/>
      <c r="AV25" s="451"/>
      <c r="AW25" s="451"/>
      <c r="AX25" s="454"/>
      <c r="AY25" s="426"/>
      <c r="AZ25" s="426"/>
      <c r="BA25" s="426"/>
      <c r="BB25" s="426"/>
      <c r="BC25" s="426"/>
      <c r="BD25" s="426"/>
      <c r="BE25" s="423"/>
      <c r="BF25" s="423"/>
      <c r="BG25" s="423"/>
      <c r="BH25" s="423"/>
      <c r="BI25" s="423"/>
      <c r="BJ25" s="423"/>
      <c r="BK25" s="423"/>
      <c r="BL25" s="423"/>
      <c r="BM25" s="423"/>
    </row>
    <row r="26" spans="1:65" ht="10.5" customHeight="1" x14ac:dyDescent="0.25">
      <c r="A26" s="423"/>
      <c r="B26" s="423"/>
      <c r="C26" s="423"/>
      <c r="D26" s="423"/>
      <c r="E26" s="423"/>
      <c r="F26" s="423"/>
      <c r="G26" s="423"/>
      <c r="H26" s="423"/>
      <c r="I26" s="423"/>
      <c r="J26" s="423"/>
      <c r="K26" s="423"/>
      <c r="L26" s="423"/>
      <c r="M26" s="423"/>
      <c r="N26" s="423"/>
      <c r="O26" s="423"/>
      <c r="P26" s="426"/>
      <c r="Q26" s="426"/>
      <c r="R26" s="426"/>
      <c r="S26" s="426"/>
      <c r="T26" s="426"/>
      <c r="U26" s="426"/>
      <c r="V26" s="426"/>
      <c r="W26" s="426"/>
      <c r="X26" s="426"/>
      <c r="Y26" s="429"/>
      <c r="Z26" s="429"/>
      <c r="AA26" s="429"/>
      <c r="AB26" s="429"/>
      <c r="AC26" s="429"/>
      <c r="AD26" s="429"/>
      <c r="AE26" s="455"/>
      <c r="AF26" s="455"/>
      <c r="AG26" s="455"/>
      <c r="AH26" s="455"/>
      <c r="AI26" s="455"/>
      <c r="AJ26" s="455"/>
      <c r="AK26" s="455"/>
      <c r="AL26" s="455"/>
      <c r="AM26" s="455"/>
      <c r="AN26" s="455"/>
      <c r="AO26" s="455"/>
      <c r="AP26" s="455"/>
      <c r="AQ26" s="455"/>
      <c r="AR26" s="455"/>
      <c r="AS26" s="455"/>
      <c r="AT26" s="455"/>
      <c r="AU26" s="455"/>
      <c r="AV26" s="455"/>
      <c r="AW26" s="455"/>
      <c r="AX26" s="454"/>
      <c r="AY26" s="426"/>
      <c r="AZ26" s="426"/>
      <c r="BA26" s="426"/>
      <c r="BB26" s="426"/>
      <c r="BC26" s="426"/>
      <c r="BD26" s="426"/>
      <c r="BE26" s="423"/>
      <c r="BF26" s="423"/>
      <c r="BG26" s="423"/>
      <c r="BH26" s="423"/>
      <c r="BI26" s="423"/>
      <c r="BJ26" s="423"/>
      <c r="BK26" s="423"/>
      <c r="BL26" s="423"/>
      <c r="BM26" s="423"/>
    </row>
    <row r="27" spans="1:65" ht="14.1" customHeight="1" x14ac:dyDescent="0.25">
      <c r="A27" s="423"/>
      <c r="B27" s="423"/>
      <c r="C27" s="423"/>
      <c r="D27" s="423"/>
      <c r="E27" s="423"/>
      <c r="F27" s="423"/>
      <c r="G27" s="423"/>
      <c r="H27" s="423"/>
      <c r="I27" s="423"/>
      <c r="J27" s="423"/>
      <c r="K27" s="423"/>
      <c r="L27" s="423"/>
      <c r="M27" s="423"/>
      <c r="N27" s="423"/>
      <c r="O27" s="423"/>
      <c r="P27" s="426"/>
      <c r="Q27" s="426"/>
      <c r="R27" s="426"/>
      <c r="S27" s="426"/>
      <c r="T27" s="426"/>
      <c r="U27" s="426"/>
      <c r="V27" s="426"/>
      <c r="W27" s="426"/>
      <c r="X27" s="426"/>
      <c r="Y27" s="426"/>
      <c r="Z27" s="426"/>
      <c r="AA27" s="426"/>
      <c r="AB27" s="426"/>
      <c r="AC27" s="426"/>
      <c r="AD27" s="449"/>
      <c r="AE27" s="456"/>
      <c r="AF27" s="456"/>
      <c r="AG27" s="456"/>
      <c r="AH27" s="456"/>
      <c r="AI27" s="456"/>
      <c r="AJ27" s="456"/>
      <c r="AK27" s="456"/>
      <c r="AL27" s="456"/>
      <c r="AM27" s="456"/>
      <c r="AN27" s="456"/>
      <c r="AO27" s="456"/>
      <c r="AP27" s="456"/>
      <c r="AQ27" s="456"/>
      <c r="AR27" s="456"/>
      <c r="AS27" s="457"/>
      <c r="AT27" s="456"/>
      <c r="AU27" s="458"/>
      <c r="AV27" s="456"/>
      <c r="AW27" s="456"/>
      <c r="AX27" s="456"/>
      <c r="AY27" s="426"/>
      <c r="AZ27" s="426"/>
      <c r="BA27" s="426"/>
      <c r="BB27" s="426"/>
      <c r="BC27" s="426"/>
      <c r="BD27" s="426"/>
      <c r="BE27" s="423"/>
      <c r="BF27" s="423"/>
      <c r="BG27" s="423"/>
      <c r="BH27" s="423"/>
      <c r="BI27" s="423"/>
      <c r="BJ27" s="423"/>
      <c r="BK27" s="423"/>
      <c r="BL27" s="423"/>
      <c r="BM27" s="423"/>
    </row>
    <row r="28" spans="1:65" ht="14.1" customHeight="1" x14ac:dyDescent="0.25">
      <c r="A28" s="423"/>
      <c r="B28" s="423"/>
      <c r="C28" s="423"/>
      <c r="D28" s="423"/>
      <c r="E28" s="423"/>
      <c r="F28" s="423"/>
      <c r="G28" s="423"/>
      <c r="H28" s="423"/>
      <c r="I28" s="423"/>
      <c r="J28" s="423"/>
      <c r="K28" s="423"/>
      <c r="L28" s="423"/>
      <c r="M28" s="423"/>
      <c r="N28" s="423"/>
      <c r="O28" s="423"/>
      <c r="P28" s="426"/>
      <c r="Q28" s="426"/>
      <c r="R28" s="459"/>
      <c r="S28" s="459"/>
      <c r="T28" s="459"/>
      <c r="U28" s="459"/>
      <c r="V28" s="426"/>
      <c r="W28" s="426"/>
      <c r="X28" s="426"/>
      <c r="Y28" s="426"/>
      <c r="Z28" s="426"/>
      <c r="AA28" s="426"/>
      <c r="AB28" s="426"/>
      <c r="AC28" s="426"/>
      <c r="AD28" s="449"/>
      <c r="AE28" s="456"/>
      <c r="AF28" s="456"/>
      <c r="AG28" s="456"/>
      <c r="AH28" s="456"/>
      <c r="AI28" s="456"/>
      <c r="AJ28" s="456"/>
      <c r="AK28" s="456"/>
      <c r="AL28" s="456"/>
      <c r="AM28" s="456"/>
      <c r="AN28" s="456"/>
      <c r="AO28" s="456"/>
      <c r="AP28" s="456"/>
      <c r="AQ28" s="456"/>
      <c r="AR28" s="456"/>
      <c r="AS28" s="460"/>
      <c r="AT28" s="456"/>
      <c r="AU28" s="461"/>
      <c r="AV28" s="456"/>
      <c r="AW28" s="456"/>
      <c r="AX28" s="456"/>
      <c r="AY28" s="426"/>
      <c r="AZ28" s="426"/>
      <c r="BA28" s="426"/>
      <c r="BB28" s="426"/>
      <c r="BC28" s="426"/>
      <c r="BD28" s="426"/>
      <c r="BE28" s="423"/>
      <c r="BF28" s="423"/>
      <c r="BG28" s="423"/>
      <c r="BH28" s="423"/>
      <c r="BI28" s="423"/>
      <c r="BJ28" s="423"/>
      <c r="BK28" s="423"/>
      <c r="BL28" s="423"/>
      <c r="BM28" s="423"/>
    </row>
    <row r="29" spans="1:65" ht="10.5" customHeight="1" x14ac:dyDescent="0.25">
      <c r="A29" s="423"/>
      <c r="B29" s="423"/>
      <c r="C29" s="423"/>
      <c r="D29" s="423"/>
      <c r="E29" s="423"/>
      <c r="F29" s="423"/>
      <c r="G29" s="423"/>
      <c r="H29" s="423"/>
      <c r="I29" s="423"/>
      <c r="J29" s="423"/>
      <c r="K29" s="423"/>
      <c r="L29" s="423"/>
      <c r="M29" s="423"/>
      <c r="N29" s="423"/>
      <c r="O29" s="423"/>
      <c r="P29" s="426"/>
      <c r="Q29" s="426"/>
      <c r="R29" s="459"/>
      <c r="S29" s="459"/>
      <c r="T29" s="459"/>
      <c r="U29" s="459"/>
      <c r="V29" s="426"/>
      <c r="W29" s="426"/>
      <c r="X29" s="426"/>
      <c r="Y29" s="426"/>
      <c r="Z29" s="426"/>
      <c r="AA29" s="426"/>
      <c r="AB29" s="426"/>
      <c r="AC29" s="426"/>
      <c r="AD29" s="449"/>
      <c r="AE29" s="456"/>
      <c r="AF29" s="456"/>
      <c r="AG29" s="456"/>
      <c r="AH29" s="456"/>
      <c r="AI29" s="456"/>
      <c r="AJ29" s="456"/>
      <c r="AK29" s="456"/>
      <c r="AL29" s="456"/>
      <c r="AM29" s="456"/>
      <c r="AN29" s="456"/>
      <c r="AO29" s="456"/>
      <c r="AP29" s="456"/>
      <c r="AQ29" s="456"/>
      <c r="AR29" s="456"/>
      <c r="AS29" s="460"/>
      <c r="AT29" s="456"/>
      <c r="AU29" s="458"/>
      <c r="AV29" s="456"/>
      <c r="AW29" s="456"/>
      <c r="AX29" s="456"/>
      <c r="AY29" s="426"/>
      <c r="AZ29" s="426"/>
      <c r="BA29" s="426"/>
      <c r="BB29" s="426"/>
      <c r="BC29" s="426"/>
      <c r="BD29" s="426"/>
      <c r="BE29" s="423"/>
      <c r="BF29" s="423"/>
      <c r="BG29" s="423"/>
      <c r="BH29" s="423"/>
      <c r="BI29" s="423"/>
      <c r="BJ29" s="423"/>
      <c r="BK29" s="423"/>
      <c r="BL29" s="423"/>
      <c r="BM29" s="423"/>
    </row>
    <row r="30" spans="1:65" ht="14.1" customHeight="1" x14ac:dyDescent="0.25">
      <c r="A30" s="423"/>
      <c r="B30" s="426"/>
      <c r="C30" s="426"/>
      <c r="D30" s="426"/>
      <c r="E30" s="426"/>
      <c r="F30" s="426"/>
      <c r="G30" s="426"/>
      <c r="H30" s="426"/>
      <c r="I30" s="426"/>
      <c r="J30" s="426"/>
      <c r="K30" s="426"/>
      <c r="L30" s="426"/>
      <c r="M30" s="426"/>
      <c r="N30" s="426"/>
      <c r="O30" s="426"/>
      <c r="P30" s="426"/>
      <c r="Q30" s="426"/>
      <c r="R30" s="426"/>
      <c r="S30" s="426"/>
      <c r="T30" s="426"/>
      <c r="U30" s="426"/>
      <c r="V30" s="426"/>
      <c r="W30" s="426"/>
      <c r="X30" s="426"/>
      <c r="Y30" s="426"/>
      <c r="Z30" s="426"/>
      <c r="AA30" s="462"/>
      <c r="AB30" s="462"/>
      <c r="AC30" s="462"/>
      <c r="AD30" s="462"/>
      <c r="AE30" s="462"/>
      <c r="AF30" s="462"/>
      <c r="AG30" s="462"/>
      <c r="AH30" s="462"/>
      <c r="AI30" s="462"/>
      <c r="AJ30" s="462"/>
      <c r="AK30" s="462"/>
      <c r="AL30" s="462"/>
      <c r="AM30" s="462"/>
      <c r="AN30" s="462"/>
      <c r="AO30" s="462"/>
      <c r="AP30" s="462"/>
      <c r="AQ30" s="462"/>
      <c r="AR30" s="462"/>
      <c r="AS30" s="449"/>
      <c r="AT30" s="426"/>
      <c r="AU30" s="463"/>
      <c r="AV30" s="426"/>
      <c r="AW30" s="426"/>
      <c r="AX30" s="426"/>
      <c r="AY30" s="423"/>
      <c r="AZ30" s="423"/>
      <c r="BA30" s="423"/>
      <c r="BB30" s="423"/>
      <c r="BC30" s="423"/>
      <c r="BD30" s="423"/>
      <c r="BE30" s="423"/>
      <c r="BF30" s="423"/>
      <c r="BG30" s="423"/>
      <c r="BH30" s="423"/>
      <c r="BI30" s="423"/>
      <c r="BJ30" s="423"/>
      <c r="BK30" s="423"/>
      <c r="BL30" s="423"/>
      <c r="BM30" s="423"/>
    </row>
    <row r="31" spans="1:65" ht="10.5" customHeight="1" x14ac:dyDescent="0.25">
      <c r="A31" s="423"/>
      <c r="B31" s="426"/>
      <c r="C31" s="426"/>
      <c r="D31" s="426"/>
      <c r="E31" s="426"/>
      <c r="F31" s="426"/>
      <c r="G31" s="426"/>
      <c r="H31" s="426"/>
      <c r="I31" s="426"/>
      <c r="J31" s="426"/>
      <c r="K31" s="426"/>
      <c r="L31" s="426"/>
      <c r="M31" s="426"/>
      <c r="N31" s="426"/>
      <c r="O31" s="426"/>
      <c r="P31" s="426"/>
      <c r="Q31" s="426"/>
      <c r="R31" s="426"/>
      <c r="S31" s="426"/>
      <c r="T31" s="426"/>
      <c r="U31" s="426"/>
      <c r="V31" s="426"/>
      <c r="W31" s="426"/>
      <c r="X31" s="426"/>
      <c r="Y31" s="426"/>
      <c r="Z31" s="426"/>
      <c r="AA31" s="462"/>
      <c r="AB31" s="462"/>
      <c r="AC31" s="462"/>
      <c r="AD31" s="462"/>
      <c r="AE31" s="462"/>
      <c r="AF31" s="462"/>
      <c r="AG31" s="462"/>
      <c r="AH31" s="462"/>
      <c r="AI31" s="462"/>
      <c r="AJ31" s="462"/>
      <c r="AK31" s="462"/>
      <c r="AL31" s="462"/>
      <c r="AM31" s="462"/>
      <c r="AN31" s="462"/>
      <c r="AO31" s="462"/>
      <c r="AP31" s="462"/>
      <c r="AQ31" s="462"/>
      <c r="AR31" s="462"/>
      <c r="AS31" s="449"/>
      <c r="AT31" s="426"/>
      <c r="AU31" s="463"/>
      <c r="AV31" s="426"/>
      <c r="AW31" s="426"/>
      <c r="AX31" s="426"/>
      <c r="AY31" s="423"/>
      <c r="AZ31" s="423"/>
      <c r="BA31" s="423"/>
      <c r="BB31" s="423"/>
      <c r="BC31" s="423"/>
      <c r="BD31" s="423"/>
      <c r="BE31" s="423"/>
      <c r="BF31" s="423"/>
      <c r="BG31" s="423"/>
      <c r="BH31" s="423"/>
      <c r="BI31" s="423"/>
      <c r="BJ31" s="423"/>
      <c r="BK31" s="423"/>
      <c r="BL31" s="423"/>
      <c r="BM31" s="423"/>
    </row>
    <row r="32" spans="1:65" ht="14.1" customHeight="1" x14ac:dyDescent="0.25">
      <c r="A32" s="423"/>
      <c r="B32" s="426"/>
      <c r="C32" s="426"/>
      <c r="D32" s="426"/>
      <c r="E32" s="426"/>
      <c r="F32" s="426"/>
      <c r="G32" s="426"/>
      <c r="H32" s="426"/>
      <c r="I32" s="426"/>
      <c r="J32" s="426"/>
      <c r="K32" s="426"/>
      <c r="L32" s="426"/>
      <c r="M32" s="426"/>
      <c r="N32" s="426"/>
      <c r="O32" s="426"/>
      <c r="P32" s="426"/>
      <c r="Q32" s="426"/>
      <c r="R32" s="426"/>
      <c r="S32" s="426"/>
      <c r="T32" s="426"/>
      <c r="U32" s="426"/>
      <c r="V32" s="426"/>
      <c r="W32" s="426"/>
      <c r="X32" s="426"/>
      <c r="Y32" s="426"/>
      <c r="Z32" s="426"/>
      <c r="AA32" s="462"/>
      <c r="AB32" s="462"/>
      <c r="AC32" s="462"/>
      <c r="AD32" s="462"/>
      <c r="AE32" s="462"/>
      <c r="AF32" s="462"/>
      <c r="AG32" s="462"/>
      <c r="AH32" s="462"/>
      <c r="AI32" s="462"/>
      <c r="AJ32" s="462"/>
      <c r="AK32" s="462"/>
      <c r="AL32" s="462"/>
      <c r="AM32" s="462"/>
      <c r="AN32" s="462"/>
      <c r="AO32" s="462"/>
      <c r="AP32" s="462"/>
      <c r="AQ32" s="462"/>
      <c r="AR32" s="462"/>
      <c r="AS32" s="449"/>
      <c r="AT32" s="426"/>
      <c r="AU32" s="507"/>
      <c r="AV32" s="426"/>
      <c r="AW32" s="426"/>
      <c r="AX32" s="426"/>
      <c r="AY32" s="423"/>
      <c r="AZ32" s="423"/>
      <c r="BA32" s="423"/>
      <c r="BB32" s="423"/>
      <c r="BC32" s="423"/>
      <c r="BD32" s="423"/>
      <c r="BE32" s="423"/>
      <c r="BF32" s="423"/>
      <c r="BG32" s="423"/>
      <c r="BH32" s="423"/>
      <c r="BI32" s="423"/>
      <c r="BJ32" s="423"/>
      <c r="BK32" s="423"/>
      <c r="BL32" s="423"/>
      <c r="BM32" s="423"/>
    </row>
    <row r="33" spans="1:65" ht="14.1" customHeight="1" x14ac:dyDescent="0.25">
      <c r="A33" s="423"/>
      <c r="B33" s="426"/>
      <c r="C33" s="426"/>
      <c r="D33" s="426"/>
      <c r="E33" s="426"/>
      <c r="F33" s="426"/>
      <c r="G33" s="426"/>
      <c r="H33" s="426"/>
      <c r="I33" s="426"/>
      <c r="J33" s="426"/>
      <c r="K33" s="426"/>
      <c r="L33" s="426"/>
      <c r="M33" s="426"/>
      <c r="N33" s="426"/>
      <c r="O33" s="426"/>
      <c r="P33" s="426"/>
      <c r="Q33" s="426"/>
      <c r="R33" s="426"/>
      <c r="S33" s="426"/>
      <c r="T33" s="426"/>
      <c r="U33" s="426"/>
      <c r="V33" s="426"/>
      <c r="W33" s="426"/>
      <c r="X33" s="426"/>
      <c r="Y33" s="426"/>
      <c r="Z33" s="426"/>
      <c r="AA33" s="462"/>
      <c r="AB33" s="462"/>
      <c r="AC33" s="462"/>
      <c r="AD33" s="462"/>
      <c r="AE33" s="462"/>
      <c r="AF33" s="462"/>
      <c r="AG33" s="462"/>
      <c r="AH33" s="462"/>
      <c r="AI33" s="462"/>
      <c r="AJ33" s="462"/>
      <c r="AK33" s="462"/>
      <c r="AL33" s="462"/>
      <c r="AM33" s="462"/>
      <c r="AN33" s="462"/>
      <c r="AO33" s="462"/>
      <c r="AP33" s="462"/>
      <c r="AQ33" s="462"/>
      <c r="AR33" s="462"/>
      <c r="AS33" s="449"/>
      <c r="AT33" s="426"/>
      <c r="AU33" s="463"/>
      <c r="AV33" s="426"/>
      <c r="AW33" s="426"/>
      <c r="AX33" s="426"/>
      <c r="AY33" s="423"/>
      <c r="AZ33" s="423"/>
      <c r="BA33" s="423"/>
      <c r="BB33" s="423"/>
      <c r="BC33" s="423"/>
      <c r="BD33" s="423"/>
      <c r="BE33" s="423"/>
      <c r="BF33" s="423"/>
      <c r="BG33" s="423"/>
      <c r="BH33" s="423"/>
      <c r="BI33" s="423"/>
      <c r="BJ33" s="423"/>
      <c r="BK33" s="423"/>
      <c r="BL33" s="423"/>
      <c r="BM33" s="423"/>
    </row>
    <row r="34" spans="1:65" ht="14.1" customHeight="1" x14ac:dyDescent="0.25">
      <c r="A34" s="423"/>
      <c r="B34" s="426"/>
      <c r="C34" s="426"/>
      <c r="D34" s="426"/>
      <c r="E34" s="426"/>
      <c r="F34" s="426"/>
      <c r="G34" s="426"/>
      <c r="H34" s="426"/>
      <c r="I34" s="426"/>
      <c r="J34" s="426"/>
      <c r="K34" s="426"/>
      <c r="L34" s="426"/>
      <c r="M34" s="426"/>
      <c r="N34" s="426"/>
      <c r="O34" s="426"/>
      <c r="P34" s="426"/>
      <c r="Q34" s="426"/>
      <c r="R34" s="426"/>
      <c r="S34" s="426"/>
      <c r="T34" s="426"/>
      <c r="U34" s="426"/>
      <c r="V34" s="426"/>
      <c r="W34" s="426"/>
      <c r="X34" s="426"/>
      <c r="Y34" s="426"/>
      <c r="Z34" s="426"/>
      <c r="AA34" s="462"/>
      <c r="AB34" s="462"/>
      <c r="AC34" s="462"/>
      <c r="AD34" s="462"/>
      <c r="AE34" s="462"/>
      <c r="AF34" s="462"/>
      <c r="AG34" s="462"/>
      <c r="AH34" s="462"/>
      <c r="AI34" s="462"/>
      <c r="AJ34" s="462"/>
      <c r="AK34" s="462"/>
      <c r="AL34" s="462"/>
      <c r="AM34" s="462"/>
      <c r="AN34" s="462"/>
      <c r="AO34" s="462"/>
      <c r="AP34" s="462"/>
      <c r="AQ34" s="462"/>
      <c r="AR34" s="462"/>
      <c r="AS34" s="449"/>
      <c r="AT34" s="426"/>
      <c r="AU34" s="463"/>
      <c r="AV34" s="426"/>
      <c r="AW34" s="426"/>
      <c r="AX34" s="426"/>
      <c r="AY34" s="423"/>
      <c r="AZ34" s="423"/>
      <c r="BA34" s="423"/>
      <c r="BB34" s="423"/>
      <c r="BC34" s="423"/>
      <c r="BD34" s="423"/>
      <c r="BE34" s="423"/>
      <c r="BF34" s="423"/>
      <c r="BG34" s="423"/>
      <c r="BH34" s="423"/>
      <c r="BI34" s="423"/>
      <c r="BJ34" s="423"/>
      <c r="BK34" s="423"/>
      <c r="BL34" s="423"/>
      <c r="BM34" s="423"/>
    </row>
    <row r="35" spans="1:65" ht="14.1" customHeight="1" x14ac:dyDescent="0.25">
      <c r="A35" s="423"/>
      <c r="B35" s="426"/>
      <c r="C35" s="426"/>
      <c r="D35" s="426"/>
      <c r="E35" s="426"/>
      <c r="F35" s="426"/>
      <c r="G35" s="426"/>
      <c r="H35" s="426"/>
      <c r="I35" s="426"/>
      <c r="J35" s="426"/>
      <c r="K35" s="426"/>
      <c r="L35" s="426"/>
      <c r="M35" s="426"/>
      <c r="N35" s="426"/>
      <c r="O35" s="426"/>
      <c r="P35" s="426"/>
      <c r="Q35" s="426"/>
      <c r="R35" s="426"/>
      <c r="S35" s="426"/>
      <c r="T35" s="426"/>
      <c r="U35" s="426"/>
      <c r="V35" s="426"/>
      <c r="W35" s="426"/>
      <c r="X35" s="426"/>
      <c r="Y35" s="426"/>
      <c r="Z35" s="426"/>
      <c r="AA35" s="426"/>
      <c r="AB35" s="426"/>
      <c r="AC35" s="426"/>
      <c r="AD35" s="426"/>
      <c r="AE35" s="426"/>
      <c r="AF35" s="426"/>
      <c r="AG35" s="426"/>
      <c r="AH35" s="426"/>
      <c r="AI35" s="426"/>
      <c r="AJ35" s="426"/>
      <c r="AK35" s="426"/>
      <c r="AL35" s="426"/>
      <c r="AM35" s="426"/>
      <c r="AN35" s="426"/>
      <c r="AO35" s="426"/>
      <c r="AP35" s="426"/>
      <c r="AQ35" s="426"/>
      <c r="AR35" s="426"/>
      <c r="AS35" s="426"/>
      <c r="AT35" s="426"/>
      <c r="AU35" s="426"/>
      <c r="AV35" s="426"/>
      <c r="AW35" s="426"/>
      <c r="AX35" s="426"/>
      <c r="AY35" s="426"/>
      <c r="AZ35" s="426"/>
      <c r="BA35" s="426"/>
      <c r="BB35" s="426"/>
      <c r="BC35" s="426"/>
      <c r="BD35" s="426"/>
      <c r="BE35" s="423"/>
      <c r="BF35" s="423"/>
      <c r="BG35" s="423"/>
      <c r="BH35" s="423"/>
      <c r="BI35" s="423"/>
      <c r="BJ35" s="423"/>
      <c r="BK35" s="423"/>
      <c r="BL35" s="423"/>
      <c r="BM35" s="423"/>
    </row>
    <row r="36" spans="1:65" ht="14.1" customHeight="1" x14ac:dyDescent="0.25">
      <c r="A36" s="423"/>
      <c r="B36" s="426"/>
      <c r="C36" s="426"/>
      <c r="D36" s="426"/>
      <c r="E36" s="426"/>
      <c r="F36" s="426"/>
      <c r="G36" s="426"/>
      <c r="H36" s="426"/>
      <c r="I36" s="426"/>
      <c r="J36" s="426"/>
      <c r="K36" s="426"/>
      <c r="L36" s="426"/>
      <c r="M36" s="426"/>
      <c r="N36" s="426"/>
      <c r="O36" s="426"/>
      <c r="P36" s="426"/>
      <c r="Q36" s="426"/>
      <c r="R36" s="426"/>
      <c r="S36" s="426"/>
      <c r="T36" s="426"/>
      <c r="U36" s="426"/>
      <c r="V36" s="426"/>
      <c r="W36" s="426"/>
      <c r="X36" s="426"/>
      <c r="Y36" s="464"/>
      <c r="Z36" s="426"/>
      <c r="AA36" s="426"/>
      <c r="AB36" s="426"/>
      <c r="AC36" s="426"/>
      <c r="AD36" s="426"/>
      <c r="AE36" s="426"/>
      <c r="AF36" s="426"/>
      <c r="AG36" s="426"/>
      <c r="AH36" s="426"/>
      <c r="AI36" s="426"/>
      <c r="AJ36" s="426"/>
      <c r="AK36" s="459"/>
      <c r="AL36" s="459"/>
      <c r="AM36" s="426"/>
      <c r="AN36" s="426"/>
      <c r="AO36" s="426"/>
      <c r="AP36" s="426"/>
      <c r="AQ36" s="426"/>
      <c r="AR36" s="426"/>
      <c r="AS36" s="426"/>
      <c r="AT36" s="426"/>
      <c r="AU36" s="426"/>
      <c r="AV36" s="426"/>
      <c r="AW36" s="426"/>
      <c r="AX36" s="426"/>
      <c r="AY36" s="426"/>
      <c r="AZ36" s="426"/>
      <c r="BA36" s="426"/>
      <c r="BB36" s="426"/>
      <c r="BC36" s="426"/>
      <c r="BD36" s="736"/>
      <c r="BE36" s="737"/>
      <c r="BF36" s="737"/>
      <c r="BG36" s="737"/>
      <c r="BH36" s="737"/>
      <c r="BI36" s="737"/>
      <c r="BJ36" s="737"/>
      <c r="BK36" s="737"/>
      <c r="BL36" s="737"/>
      <c r="BM36" s="737"/>
    </row>
    <row r="37" spans="1:65" ht="14.1" customHeight="1" x14ac:dyDescent="0.25">
      <c r="A37" s="423"/>
      <c r="B37" s="426"/>
      <c r="C37" s="426"/>
      <c r="D37" s="426"/>
      <c r="E37" s="426"/>
      <c r="F37" s="426"/>
      <c r="G37" s="426"/>
      <c r="H37" s="426"/>
      <c r="I37" s="426"/>
      <c r="J37" s="426"/>
      <c r="K37" s="426"/>
      <c r="L37" s="426"/>
      <c r="M37" s="426"/>
      <c r="N37" s="426"/>
      <c r="O37" s="426"/>
      <c r="P37" s="426"/>
      <c r="Q37" s="426"/>
      <c r="R37" s="426"/>
      <c r="S37" s="426"/>
      <c r="T37" s="426"/>
      <c r="U37" s="426"/>
      <c r="V37" s="426"/>
      <c r="W37" s="426"/>
      <c r="X37" s="426"/>
      <c r="Y37" s="426"/>
      <c r="Z37" s="426"/>
      <c r="AA37" s="426"/>
      <c r="AB37" s="426"/>
      <c r="AC37" s="426"/>
      <c r="AD37" s="426"/>
      <c r="AE37" s="426"/>
      <c r="AF37" s="426"/>
      <c r="AG37" s="426"/>
      <c r="AH37" s="426"/>
      <c r="AI37" s="426"/>
      <c r="AJ37" s="426"/>
      <c r="AK37" s="426"/>
      <c r="AL37" s="426"/>
      <c r="AM37" s="426"/>
      <c r="AN37" s="426"/>
      <c r="AO37" s="426"/>
      <c r="AP37" s="426"/>
      <c r="AQ37" s="426"/>
      <c r="AR37" s="426"/>
      <c r="AS37" s="426"/>
      <c r="AT37" s="426"/>
      <c r="AU37" s="426"/>
      <c r="AV37" s="426"/>
      <c r="AW37" s="426"/>
      <c r="AX37" s="426"/>
      <c r="AY37" s="426"/>
      <c r="AZ37" s="426"/>
      <c r="BA37" s="426"/>
      <c r="BB37" s="426"/>
      <c r="BC37" s="426"/>
      <c r="BD37" s="737"/>
      <c r="BE37" s="737"/>
      <c r="BF37" s="737"/>
      <c r="BG37" s="737"/>
      <c r="BH37" s="737"/>
      <c r="BI37" s="737"/>
      <c r="BJ37" s="737"/>
      <c r="BK37" s="737"/>
      <c r="BL37" s="737"/>
      <c r="BM37" s="737"/>
    </row>
    <row r="38" spans="1:65" ht="12.75" customHeight="1" x14ac:dyDescent="0.25">
      <c r="A38" s="423"/>
      <c r="B38" s="725"/>
      <c r="C38" s="726"/>
      <c r="D38" s="726"/>
      <c r="E38" s="726"/>
      <c r="F38" s="726"/>
      <c r="G38" s="426"/>
      <c r="H38" s="726"/>
      <c r="I38" s="726"/>
      <c r="J38" s="726"/>
      <c r="K38" s="426"/>
      <c r="L38" s="726"/>
      <c r="M38" s="726"/>
      <c r="N38" s="726"/>
      <c r="O38" s="726"/>
      <c r="P38" s="726"/>
      <c r="Q38" s="726"/>
      <c r="R38" s="726"/>
      <c r="S38" s="726"/>
      <c r="T38" s="726"/>
      <c r="U38" s="426"/>
      <c r="V38" s="726"/>
      <c r="W38" s="726"/>
      <c r="X38" s="726"/>
      <c r="Y38" s="426"/>
      <c r="Z38" s="726"/>
      <c r="AA38" s="726"/>
      <c r="AB38" s="726"/>
      <c r="AC38" s="426"/>
      <c r="AD38" s="726"/>
      <c r="AE38" s="726"/>
      <c r="AF38" s="726"/>
      <c r="AG38" s="726"/>
      <c r="AH38" s="426"/>
      <c r="AI38" s="726"/>
      <c r="AJ38" s="726"/>
      <c r="AK38" s="726"/>
      <c r="AL38" s="426"/>
      <c r="AM38" s="726"/>
      <c r="AN38" s="726"/>
      <c r="AO38" s="726"/>
      <c r="AP38" s="726"/>
      <c r="AQ38" s="726"/>
      <c r="AR38" s="726"/>
      <c r="AS38" s="726"/>
      <c r="AT38" s="726"/>
      <c r="AU38" s="426"/>
      <c r="AV38" s="726"/>
      <c r="AW38" s="726"/>
      <c r="AX38" s="726"/>
      <c r="AY38" s="426"/>
      <c r="AZ38" s="726"/>
      <c r="BA38" s="726"/>
      <c r="BB38" s="726"/>
      <c r="BC38" s="726"/>
      <c r="BD38" s="423"/>
      <c r="BE38" s="725"/>
      <c r="BF38" s="723"/>
      <c r="BG38" s="723"/>
      <c r="BH38" s="728"/>
      <c r="BI38" s="728"/>
      <c r="BJ38" s="723"/>
      <c r="BK38" s="723"/>
      <c r="BL38" s="723"/>
      <c r="BM38" s="723"/>
    </row>
    <row r="39" spans="1:65" x14ac:dyDescent="0.25">
      <c r="A39" s="423"/>
      <c r="B39" s="725"/>
      <c r="C39" s="721"/>
      <c r="D39" s="721"/>
      <c r="E39" s="721"/>
      <c r="F39" s="721"/>
      <c r="G39" s="426"/>
      <c r="H39" s="721"/>
      <c r="I39" s="721"/>
      <c r="J39" s="721"/>
      <c r="K39" s="426"/>
      <c r="L39" s="721"/>
      <c r="M39" s="721"/>
      <c r="N39" s="721"/>
      <c r="O39" s="721"/>
      <c r="P39" s="721"/>
      <c r="Q39" s="721"/>
      <c r="R39" s="721"/>
      <c r="S39" s="721"/>
      <c r="T39" s="721"/>
      <c r="U39" s="426"/>
      <c r="V39" s="721"/>
      <c r="W39" s="721"/>
      <c r="X39" s="721"/>
      <c r="Y39" s="426"/>
      <c r="Z39" s="721"/>
      <c r="AA39" s="721"/>
      <c r="AB39" s="721"/>
      <c r="AC39" s="426"/>
      <c r="AD39" s="721"/>
      <c r="AE39" s="721"/>
      <c r="AF39" s="721"/>
      <c r="AG39" s="721"/>
      <c r="AH39" s="426"/>
      <c r="AI39" s="721"/>
      <c r="AJ39" s="721"/>
      <c r="AK39" s="721"/>
      <c r="AL39" s="426"/>
      <c r="AM39" s="721"/>
      <c r="AN39" s="721"/>
      <c r="AO39" s="721"/>
      <c r="AP39" s="721"/>
      <c r="AQ39" s="721"/>
      <c r="AR39" s="721"/>
      <c r="AS39" s="721"/>
      <c r="AT39" s="721"/>
      <c r="AU39" s="426"/>
      <c r="AV39" s="721"/>
      <c r="AW39" s="721"/>
      <c r="AX39" s="721"/>
      <c r="AY39" s="426"/>
      <c r="AZ39" s="721"/>
      <c r="BA39" s="721"/>
      <c r="BB39" s="721"/>
      <c r="BC39" s="721"/>
      <c r="BD39" s="426"/>
      <c r="BE39" s="725"/>
      <c r="BF39" s="724"/>
      <c r="BG39" s="727"/>
      <c r="BH39" s="728"/>
      <c r="BI39" s="728"/>
      <c r="BJ39" s="724"/>
      <c r="BK39" s="724"/>
      <c r="BL39" s="724"/>
      <c r="BM39" s="724"/>
    </row>
    <row r="40" spans="1:65" x14ac:dyDescent="0.25">
      <c r="A40" s="423"/>
      <c r="B40" s="725"/>
      <c r="C40" s="721"/>
      <c r="D40" s="721"/>
      <c r="E40" s="721"/>
      <c r="F40" s="721"/>
      <c r="G40" s="426"/>
      <c r="H40" s="721"/>
      <c r="I40" s="721"/>
      <c r="J40" s="721"/>
      <c r="K40" s="426"/>
      <c r="L40" s="721"/>
      <c r="M40" s="721"/>
      <c r="N40" s="721"/>
      <c r="O40" s="721"/>
      <c r="P40" s="721"/>
      <c r="Q40" s="721"/>
      <c r="R40" s="721"/>
      <c r="S40" s="721"/>
      <c r="T40" s="721"/>
      <c r="U40" s="426"/>
      <c r="V40" s="721"/>
      <c r="W40" s="721"/>
      <c r="X40" s="721"/>
      <c r="Y40" s="426"/>
      <c r="Z40" s="721"/>
      <c r="AA40" s="721"/>
      <c r="AB40" s="721"/>
      <c r="AC40" s="426"/>
      <c r="AD40" s="721"/>
      <c r="AE40" s="721"/>
      <c r="AF40" s="721"/>
      <c r="AG40" s="721"/>
      <c r="AH40" s="426"/>
      <c r="AI40" s="721"/>
      <c r="AJ40" s="721"/>
      <c r="AK40" s="721"/>
      <c r="AL40" s="426"/>
      <c r="AM40" s="721"/>
      <c r="AN40" s="721"/>
      <c r="AO40" s="721"/>
      <c r="AP40" s="721"/>
      <c r="AQ40" s="721"/>
      <c r="AR40" s="721"/>
      <c r="AS40" s="721"/>
      <c r="AT40" s="721"/>
      <c r="AU40" s="426"/>
      <c r="AV40" s="721"/>
      <c r="AW40" s="721"/>
      <c r="AX40" s="721"/>
      <c r="AY40" s="426"/>
      <c r="AZ40" s="721"/>
      <c r="BA40" s="721"/>
      <c r="BB40" s="721"/>
      <c r="BC40" s="721"/>
      <c r="BD40" s="426"/>
      <c r="BE40" s="725"/>
      <c r="BF40" s="724"/>
      <c r="BG40" s="727"/>
      <c r="BH40" s="728"/>
      <c r="BI40" s="728"/>
      <c r="BJ40" s="724"/>
      <c r="BK40" s="724"/>
      <c r="BL40" s="724"/>
      <c r="BM40" s="724"/>
    </row>
    <row r="41" spans="1:65" x14ac:dyDescent="0.25">
      <c r="A41" s="423"/>
      <c r="B41" s="725"/>
      <c r="C41" s="721"/>
      <c r="D41" s="721"/>
      <c r="E41" s="721"/>
      <c r="F41" s="721"/>
      <c r="G41" s="698"/>
      <c r="H41" s="721"/>
      <c r="I41" s="721"/>
      <c r="J41" s="721"/>
      <c r="K41" s="698"/>
      <c r="L41" s="721"/>
      <c r="M41" s="721"/>
      <c r="N41" s="721"/>
      <c r="O41" s="721"/>
      <c r="P41" s="721"/>
      <c r="Q41" s="721"/>
      <c r="R41" s="721"/>
      <c r="S41" s="721"/>
      <c r="T41" s="721"/>
      <c r="U41" s="698"/>
      <c r="V41" s="721"/>
      <c r="W41" s="721"/>
      <c r="X41" s="721"/>
      <c r="Y41" s="698"/>
      <c r="Z41" s="721"/>
      <c r="AA41" s="721"/>
      <c r="AB41" s="721"/>
      <c r="AC41" s="698"/>
      <c r="AD41" s="721"/>
      <c r="AE41" s="721"/>
      <c r="AF41" s="721"/>
      <c r="AG41" s="721"/>
      <c r="AH41" s="698"/>
      <c r="AI41" s="721"/>
      <c r="AJ41" s="721"/>
      <c r="AK41" s="721"/>
      <c r="AL41" s="698"/>
      <c r="AM41" s="721"/>
      <c r="AN41" s="721"/>
      <c r="AO41" s="721"/>
      <c r="AP41" s="721"/>
      <c r="AQ41" s="721"/>
      <c r="AR41" s="721"/>
      <c r="AS41" s="721"/>
      <c r="AT41" s="721"/>
      <c r="AU41" s="698"/>
      <c r="AV41" s="721"/>
      <c r="AW41" s="721"/>
      <c r="AX41" s="721"/>
      <c r="AY41" s="698"/>
      <c r="AZ41" s="721"/>
      <c r="BA41" s="721"/>
      <c r="BB41" s="721"/>
      <c r="BC41" s="721"/>
      <c r="BD41" s="426"/>
      <c r="BE41" s="725"/>
      <c r="BF41" s="724"/>
      <c r="BG41" s="727"/>
      <c r="BH41" s="728"/>
      <c r="BI41" s="728"/>
      <c r="BJ41" s="724"/>
      <c r="BK41" s="724"/>
      <c r="BL41" s="724"/>
      <c r="BM41" s="724"/>
    </row>
    <row r="42" spans="1:65" x14ac:dyDescent="0.25">
      <c r="A42" s="423"/>
      <c r="B42" s="725"/>
      <c r="C42" s="721"/>
      <c r="D42" s="721"/>
      <c r="E42" s="721"/>
      <c r="F42" s="721"/>
      <c r="G42" s="698"/>
      <c r="H42" s="721"/>
      <c r="I42" s="721"/>
      <c r="J42" s="721"/>
      <c r="K42" s="698"/>
      <c r="L42" s="721"/>
      <c r="M42" s="721"/>
      <c r="N42" s="721"/>
      <c r="O42" s="721"/>
      <c r="P42" s="721"/>
      <c r="Q42" s="721"/>
      <c r="R42" s="721"/>
      <c r="S42" s="721"/>
      <c r="T42" s="721"/>
      <c r="U42" s="698"/>
      <c r="V42" s="721"/>
      <c r="W42" s="721"/>
      <c r="X42" s="721"/>
      <c r="Y42" s="698"/>
      <c r="Z42" s="721"/>
      <c r="AA42" s="721"/>
      <c r="AB42" s="721"/>
      <c r="AC42" s="698"/>
      <c r="AD42" s="721"/>
      <c r="AE42" s="721"/>
      <c r="AF42" s="721"/>
      <c r="AG42" s="721"/>
      <c r="AH42" s="698"/>
      <c r="AI42" s="721"/>
      <c r="AJ42" s="721"/>
      <c r="AK42" s="721"/>
      <c r="AL42" s="698"/>
      <c r="AM42" s="721"/>
      <c r="AN42" s="721"/>
      <c r="AO42" s="721"/>
      <c r="AP42" s="721"/>
      <c r="AQ42" s="721"/>
      <c r="AR42" s="721"/>
      <c r="AS42" s="721"/>
      <c r="AT42" s="721"/>
      <c r="AU42" s="698"/>
      <c r="AV42" s="721"/>
      <c r="AW42" s="721"/>
      <c r="AX42" s="721"/>
      <c r="AY42" s="698"/>
      <c r="AZ42" s="721"/>
      <c r="BA42" s="721"/>
      <c r="BB42" s="721"/>
      <c r="BC42" s="721"/>
      <c r="BD42" s="426"/>
      <c r="BE42" s="725"/>
      <c r="BF42" s="724"/>
      <c r="BG42" s="727"/>
      <c r="BH42" s="728"/>
      <c r="BI42" s="728"/>
      <c r="BJ42" s="724"/>
      <c r="BK42" s="724"/>
      <c r="BL42" s="724"/>
      <c r="BM42" s="724"/>
    </row>
    <row r="43" spans="1:65" x14ac:dyDescent="0.25">
      <c r="A43" s="423"/>
      <c r="B43" s="725"/>
      <c r="C43" s="721"/>
      <c r="D43" s="721"/>
      <c r="E43" s="721"/>
      <c r="F43" s="721"/>
      <c r="G43" s="466"/>
      <c r="H43" s="721"/>
      <c r="I43" s="721"/>
      <c r="J43" s="721"/>
      <c r="K43" s="466"/>
      <c r="L43" s="721"/>
      <c r="M43" s="721"/>
      <c r="N43" s="721"/>
      <c r="O43" s="721"/>
      <c r="P43" s="721"/>
      <c r="Q43" s="721"/>
      <c r="R43" s="721"/>
      <c r="S43" s="721"/>
      <c r="T43" s="721"/>
      <c r="U43" s="466"/>
      <c r="V43" s="721"/>
      <c r="W43" s="721"/>
      <c r="X43" s="721"/>
      <c r="Y43" s="466"/>
      <c r="Z43" s="721"/>
      <c r="AA43" s="721"/>
      <c r="AB43" s="721"/>
      <c r="AC43" s="466"/>
      <c r="AD43" s="721"/>
      <c r="AE43" s="721"/>
      <c r="AF43" s="721"/>
      <c r="AG43" s="721"/>
      <c r="AH43" s="466"/>
      <c r="AI43" s="721"/>
      <c r="AJ43" s="721"/>
      <c r="AK43" s="721"/>
      <c r="AL43" s="466"/>
      <c r="AM43" s="721"/>
      <c r="AN43" s="721"/>
      <c r="AO43" s="721"/>
      <c r="AP43" s="721"/>
      <c r="AQ43" s="721"/>
      <c r="AR43" s="721"/>
      <c r="AS43" s="721"/>
      <c r="AT43" s="721"/>
      <c r="AU43" s="466"/>
      <c r="AV43" s="721"/>
      <c r="AW43" s="721"/>
      <c r="AX43" s="721"/>
      <c r="AY43" s="466"/>
      <c r="AZ43" s="721"/>
      <c r="BA43" s="721"/>
      <c r="BB43" s="721"/>
      <c r="BC43" s="721"/>
      <c r="BD43" s="426"/>
      <c r="BE43" s="725"/>
      <c r="BF43" s="724"/>
      <c r="BG43" s="727"/>
      <c r="BH43" s="728"/>
      <c r="BI43" s="728"/>
      <c r="BJ43" s="724"/>
      <c r="BK43" s="724"/>
      <c r="BL43" s="724"/>
      <c r="BM43" s="724"/>
    </row>
    <row r="44" spans="1:65" x14ac:dyDescent="0.25">
      <c r="A44" s="423"/>
      <c r="B44" s="721"/>
      <c r="C44" s="465"/>
      <c r="D44" s="465"/>
      <c r="E44" s="465"/>
      <c r="F44" s="465"/>
      <c r="G44" s="465"/>
      <c r="H44" s="465"/>
      <c r="I44" s="465"/>
      <c r="J44" s="465"/>
      <c r="K44" s="467"/>
      <c r="L44" s="465"/>
      <c r="M44" s="465"/>
      <c r="N44" s="465"/>
      <c r="O44" s="465"/>
      <c r="P44" s="465"/>
      <c r="Q44" s="465"/>
      <c r="R44" s="465"/>
      <c r="S44" s="465"/>
      <c r="T44" s="465"/>
      <c r="U44" s="717"/>
      <c r="V44" s="717"/>
      <c r="W44" s="465"/>
      <c r="X44" s="465"/>
      <c r="Y44" s="465"/>
      <c r="Z44" s="465"/>
      <c r="AA44" s="465"/>
      <c r="AB44" s="465"/>
      <c r="AC44" s="467"/>
      <c r="AD44" s="465"/>
      <c r="AE44" s="465"/>
      <c r="AF44" s="465"/>
      <c r="AG44" s="465"/>
      <c r="AH44" s="465"/>
      <c r="AI44" s="465"/>
      <c r="AJ44" s="465"/>
      <c r="AK44" s="465"/>
      <c r="AL44" s="465"/>
      <c r="AM44" s="465"/>
      <c r="AN44" s="465"/>
      <c r="AO44" s="465"/>
      <c r="AP44" s="465"/>
      <c r="AQ44" s="465"/>
      <c r="AR44" s="468"/>
      <c r="AS44" s="710"/>
      <c r="AT44" s="468"/>
      <c r="AU44" s="717"/>
      <c r="AV44" s="717"/>
      <c r="AW44" s="717"/>
      <c r="AX44" s="717"/>
      <c r="AY44" s="717"/>
      <c r="AZ44" s="717"/>
      <c r="BA44" s="717"/>
      <c r="BB44" s="717"/>
      <c r="BC44" s="717"/>
      <c r="BD44" s="426"/>
      <c r="BE44" s="722"/>
      <c r="BF44" s="712"/>
      <c r="BG44" s="712"/>
      <c r="BH44" s="712"/>
      <c r="BI44" s="712"/>
      <c r="BJ44" s="712"/>
      <c r="BK44" s="720"/>
      <c r="BL44" s="720"/>
      <c r="BM44" s="712"/>
    </row>
    <row r="45" spans="1:65" x14ac:dyDescent="0.25">
      <c r="A45" s="423"/>
      <c r="B45" s="718"/>
      <c r="C45" s="471"/>
      <c r="D45" s="471"/>
      <c r="E45" s="471"/>
      <c r="F45" s="471"/>
      <c r="G45" s="471"/>
      <c r="H45" s="471"/>
      <c r="I45" s="471"/>
      <c r="J45" s="471"/>
      <c r="K45" s="471"/>
      <c r="L45" s="471"/>
      <c r="M45" s="471"/>
      <c r="N45" s="471"/>
      <c r="O45" s="471"/>
      <c r="P45" s="471"/>
      <c r="Q45" s="471"/>
      <c r="R45" s="471"/>
      <c r="S45" s="471"/>
      <c r="T45" s="471"/>
      <c r="U45" s="718"/>
      <c r="V45" s="718"/>
      <c r="W45" s="471"/>
      <c r="X45" s="471"/>
      <c r="Y45" s="472"/>
      <c r="Z45" s="472"/>
      <c r="AA45" s="472"/>
      <c r="AB45" s="472"/>
      <c r="AC45" s="472"/>
      <c r="AD45" s="472"/>
      <c r="AE45" s="472"/>
      <c r="AF45" s="472"/>
      <c r="AG45" s="472"/>
      <c r="AH45" s="472"/>
      <c r="AI45" s="472"/>
      <c r="AJ45" s="472"/>
      <c r="AK45" s="472"/>
      <c r="AL45" s="472"/>
      <c r="AM45" s="472"/>
      <c r="AN45" s="472"/>
      <c r="AO45" s="472"/>
      <c r="AP45" s="472"/>
      <c r="AQ45" s="472"/>
      <c r="AR45" s="473"/>
      <c r="AS45" s="701"/>
      <c r="AT45" s="468"/>
      <c r="AU45" s="718"/>
      <c r="AV45" s="718"/>
      <c r="AW45" s="718"/>
      <c r="AX45" s="718"/>
      <c r="AY45" s="718"/>
      <c r="AZ45" s="718"/>
      <c r="BA45" s="718"/>
      <c r="BB45" s="718"/>
      <c r="BC45" s="718"/>
      <c r="BD45" s="426"/>
      <c r="BE45" s="718"/>
      <c r="BF45" s="713"/>
      <c r="BG45" s="713"/>
      <c r="BH45" s="713"/>
      <c r="BI45" s="713"/>
      <c r="BJ45" s="713"/>
      <c r="BK45" s="718"/>
      <c r="BL45" s="718"/>
      <c r="BM45" s="713"/>
    </row>
    <row r="46" spans="1:65" x14ac:dyDescent="0.25">
      <c r="A46" s="423"/>
      <c r="B46" s="700"/>
      <c r="C46" s="465"/>
      <c r="D46" s="465"/>
      <c r="E46" s="465"/>
      <c r="F46" s="465"/>
      <c r="G46" s="465"/>
      <c r="H46" s="465"/>
      <c r="I46" s="465"/>
      <c r="J46" s="465"/>
      <c r="K46" s="467"/>
      <c r="L46" s="465"/>
      <c r="M46" s="465"/>
      <c r="N46" s="465"/>
      <c r="O46" s="465"/>
      <c r="P46" s="465"/>
      <c r="Q46" s="465"/>
      <c r="R46" s="465"/>
      <c r="S46" s="465"/>
      <c r="T46" s="465"/>
      <c r="U46" s="710"/>
      <c r="V46" s="710"/>
      <c r="W46" s="465"/>
      <c r="X46" s="465"/>
      <c r="Y46" s="465"/>
      <c r="Z46" s="476"/>
      <c r="AA46" s="476"/>
      <c r="AB46" s="476"/>
      <c r="AC46" s="467"/>
      <c r="AD46" s="476"/>
      <c r="AE46" s="476"/>
      <c r="AF46" s="476"/>
      <c r="AG46" s="476"/>
      <c r="AH46" s="476"/>
      <c r="AI46" s="476"/>
      <c r="AJ46" s="476"/>
      <c r="AK46" s="476"/>
      <c r="AL46" s="465"/>
      <c r="AM46" s="468"/>
      <c r="AN46" s="710"/>
      <c r="AO46" s="710"/>
      <c r="AP46" s="710"/>
      <c r="AQ46" s="710"/>
      <c r="AR46" s="710"/>
      <c r="AS46" s="710"/>
      <c r="AT46" s="468"/>
      <c r="AU46" s="477"/>
      <c r="AV46" s="717"/>
      <c r="AW46" s="717"/>
      <c r="AX46" s="717"/>
      <c r="AY46" s="717"/>
      <c r="AZ46" s="717"/>
      <c r="BA46" s="717"/>
      <c r="BB46" s="717"/>
      <c r="BC46" s="717"/>
      <c r="BD46" s="426"/>
      <c r="BE46" s="700"/>
      <c r="BF46" s="714"/>
      <c r="BG46" s="714"/>
      <c r="BH46" s="714"/>
      <c r="BI46" s="712"/>
      <c r="BJ46" s="714"/>
      <c r="BK46" s="714"/>
      <c r="BL46" s="715"/>
      <c r="BM46" s="712"/>
    </row>
    <row r="47" spans="1:65" x14ac:dyDescent="0.25">
      <c r="A47" s="423"/>
      <c r="B47" s="719"/>
      <c r="C47" s="472"/>
      <c r="D47" s="472"/>
      <c r="E47" s="472"/>
      <c r="F47" s="472"/>
      <c r="G47" s="472"/>
      <c r="H47" s="472"/>
      <c r="I47" s="472"/>
      <c r="J47" s="472"/>
      <c r="K47" s="472"/>
      <c r="L47" s="472"/>
      <c r="M47" s="472"/>
      <c r="N47" s="472"/>
      <c r="O47" s="472"/>
      <c r="P47" s="472"/>
      <c r="Q47" s="472"/>
      <c r="R47" s="472"/>
      <c r="S47" s="472"/>
      <c r="T47" s="472"/>
      <c r="U47" s="716"/>
      <c r="V47" s="716"/>
      <c r="W47" s="471"/>
      <c r="X47" s="472"/>
      <c r="Y47" s="472"/>
      <c r="Z47" s="472"/>
      <c r="AA47" s="472"/>
      <c r="AB47" s="472"/>
      <c r="AC47" s="472"/>
      <c r="AD47" s="472"/>
      <c r="AE47" s="472"/>
      <c r="AF47" s="472"/>
      <c r="AG47" s="472"/>
      <c r="AH47" s="472"/>
      <c r="AI47" s="472"/>
      <c r="AJ47" s="472"/>
      <c r="AK47" s="472"/>
      <c r="AL47" s="472"/>
      <c r="AM47" s="473"/>
      <c r="AN47" s="701"/>
      <c r="AO47" s="701"/>
      <c r="AP47" s="701"/>
      <c r="AQ47" s="701"/>
      <c r="AR47" s="701"/>
      <c r="AS47" s="701"/>
      <c r="AT47" s="468"/>
      <c r="AU47" s="470"/>
      <c r="AV47" s="718"/>
      <c r="AW47" s="718"/>
      <c r="AX47" s="718"/>
      <c r="AY47" s="718"/>
      <c r="AZ47" s="718"/>
      <c r="BA47" s="718"/>
      <c r="BB47" s="718"/>
      <c r="BC47" s="718"/>
      <c r="BD47" s="426"/>
      <c r="BE47" s="719"/>
      <c r="BF47" s="714"/>
      <c r="BG47" s="714"/>
      <c r="BH47" s="714"/>
      <c r="BI47" s="713"/>
      <c r="BJ47" s="714"/>
      <c r="BK47" s="714"/>
      <c r="BL47" s="715"/>
      <c r="BM47" s="713"/>
    </row>
    <row r="48" spans="1:65" ht="12.75" customHeight="1" x14ac:dyDescent="0.25">
      <c r="A48" s="423"/>
      <c r="B48" s="700"/>
      <c r="C48" s="475"/>
      <c r="D48" s="475"/>
      <c r="E48" s="475"/>
      <c r="F48" s="475"/>
      <c r="G48" s="475"/>
      <c r="H48" s="475"/>
      <c r="I48" s="475"/>
      <c r="J48" s="475"/>
      <c r="K48" s="467"/>
      <c r="L48" s="475"/>
      <c r="M48" s="475"/>
      <c r="N48" s="475"/>
      <c r="O48" s="475"/>
      <c r="P48" s="475"/>
      <c r="Q48" s="468"/>
      <c r="R48" s="710"/>
      <c r="S48" s="710"/>
      <c r="T48" s="468"/>
      <c r="U48" s="710"/>
      <c r="V48" s="710"/>
      <c r="W48" s="475"/>
      <c r="X48" s="475"/>
      <c r="Y48" s="475"/>
      <c r="Z48" s="475"/>
      <c r="AA48" s="475"/>
      <c r="AB48" s="475"/>
      <c r="AC48" s="467"/>
      <c r="AD48" s="475"/>
      <c r="AE48" s="475"/>
      <c r="AF48" s="475"/>
      <c r="AG48" s="475"/>
      <c r="AH48" s="475"/>
      <c r="AI48" s="468"/>
      <c r="AJ48" s="468"/>
      <c r="AK48" s="468"/>
      <c r="AL48" s="468"/>
      <c r="AM48" s="468"/>
      <c r="AN48" s="468"/>
      <c r="AO48" s="710"/>
      <c r="AP48" s="710"/>
      <c r="AQ48" s="710"/>
      <c r="AR48" s="710"/>
      <c r="AS48" s="710"/>
      <c r="AT48" s="468"/>
      <c r="AU48" s="717"/>
      <c r="AV48" s="717"/>
      <c r="AW48" s="717"/>
      <c r="AX48" s="717"/>
      <c r="AY48" s="717"/>
      <c r="AZ48" s="717"/>
      <c r="BA48" s="717"/>
      <c r="BB48" s="717"/>
      <c r="BC48" s="717"/>
      <c r="BD48" s="426"/>
      <c r="BE48" s="700"/>
      <c r="BF48" s="714"/>
      <c r="BG48" s="714"/>
      <c r="BH48" s="714"/>
      <c r="BI48" s="712"/>
      <c r="BJ48" s="714"/>
      <c r="BK48" s="714"/>
      <c r="BL48" s="715"/>
      <c r="BM48" s="712"/>
    </row>
    <row r="49" spans="1:66" ht="12.75" customHeight="1" x14ac:dyDescent="0.25">
      <c r="A49" s="423"/>
      <c r="B49" s="700"/>
      <c r="C49" s="472"/>
      <c r="D49" s="472"/>
      <c r="E49" s="472"/>
      <c r="F49" s="472"/>
      <c r="G49" s="472"/>
      <c r="H49" s="472"/>
      <c r="I49" s="472"/>
      <c r="J49" s="472"/>
      <c r="K49" s="472"/>
      <c r="L49" s="472"/>
      <c r="M49" s="472"/>
      <c r="N49" s="472"/>
      <c r="O49" s="472"/>
      <c r="P49" s="472"/>
      <c r="Q49" s="473"/>
      <c r="R49" s="701"/>
      <c r="S49" s="701"/>
      <c r="T49" s="468"/>
      <c r="U49" s="716"/>
      <c r="V49" s="716"/>
      <c r="W49" s="472"/>
      <c r="X49" s="472"/>
      <c r="Y49" s="472"/>
      <c r="Z49" s="472"/>
      <c r="AA49" s="472"/>
      <c r="AB49" s="472"/>
      <c r="AC49" s="472"/>
      <c r="AD49" s="472"/>
      <c r="AE49" s="472"/>
      <c r="AF49" s="472"/>
      <c r="AG49" s="472"/>
      <c r="AH49" s="472"/>
      <c r="AI49" s="472"/>
      <c r="AJ49" s="472"/>
      <c r="AK49" s="472"/>
      <c r="AL49" s="472"/>
      <c r="AM49" s="472"/>
      <c r="AN49" s="473"/>
      <c r="AO49" s="701"/>
      <c r="AP49" s="701"/>
      <c r="AQ49" s="701"/>
      <c r="AR49" s="701"/>
      <c r="AS49" s="701"/>
      <c r="AT49" s="468"/>
      <c r="AU49" s="718"/>
      <c r="AV49" s="718"/>
      <c r="AW49" s="718"/>
      <c r="AX49" s="718"/>
      <c r="AY49" s="718"/>
      <c r="AZ49" s="718"/>
      <c r="BA49" s="718"/>
      <c r="BB49" s="718"/>
      <c r="BC49" s="718"/>
      <c r="BD49" s="426"/>
      <c r="BE49" s="701"/>
      <c r="BF49" s="714"/>
      <c r="BG49" s="714"/>
      <c r="BH49" s="714"/>
      <c r="BI49" s="713"/>
      <c r="BJ49" s="714"/>
      <c r="BK49" s="714"/>
      <c r="BL49" s="715"/>
      <c r="BM49" s="713"/>
    </row>
    <row r="50" spans="1:66" ht="12.75" customHeight="1" x14ac:dyDescent="0.25">
      <c r="A50" s="423"/>
      <c r="B50" s="700"/>
      <c r="C50" s="475"/>
      <c r="D50" s="475"/>
      <c r="E50" s="475"/>
      <c r="F50" s="475"/>
      <c r="G50" s="475"/>
      <c r="H50" s="475"/>
      <c r="I50" s="475"/>
      <c r="J50" s="475"/>
      <c r="K50" s="467"/>
      <c r="L50" s="475"/>
      <c r="M50" s="475"/>
      <c r="N50" s="475"/>
      <c r="O50" s="475"/>
      <c r="P50" s="710"/>
      <c r="Q50" s="468"/>
      <c r="R50" s="468"/>
      <c r="S50" s="710"/>
      <c r="T50" s="468"/>
      <c r="U50" s="710"/>
      <c r="V50" s="710"/>
      <c r="W50" s="475"/>
      <c r="X50" s="475"/>
      <c r="Y50" s="475"/>
      <c r="Z50" s="475"/>
      <c r="AA50" s="475"/>
      <c r="AB50" s="475"/>
      <c r="AC50" s="467"/>
      <c r="AD50" s="475"/>
      <c r="AE50" s="475"/>
      <c r="AF50" s="475"/>
      <c r="AG50" s="475"/>
      <c r="AH50" s="475"/>
      <c r="AI50" s="475"/>
      <c r="AJ50" s="475"/>
      <c r="AK50" s="475"/>
      <c r="AL50" s="710"/>
      <c r="AM50" s="710"/>
      <c r="AN50" s="710"/>
      <c r="AO50" s="710"/>
      <c r="AP50" s="710"/>
      <c r="AQ50" s="710"/>
      <c r="AR50" s="710"/>
      <c r="AS50" s="710"/>
      <c r="AT50" s="710"/>
      <c r="AU50" s="475"/>
      <c r="AV50" s="475"/>
      <c r="AW50" s="475"/>
      <c r="AX50" s="475"/>
      <c r="AY50" s="475"/>
      <c r="AZ50" s="475"/>
      <c r="BA50" s="475"/>
      <c r="BB50" s="475"/>
      <c r="BC50" s="475"/>
      <c r="BD50" s="426"/>
      <c r="BE50" s="700"/>
      <c r="BF50" s="714"/>
      <c r="BG50" s="714"/>
      <c r="BH50" s="714"/>
      <c r="BI50" s="712"/>
      <c r="BJ50" s="714"/>
      <c r="BK50" s="714"/>
      <c r="BL50" s="715"/>
      <c r="BM50" s="712"/>
    </row>
    <row r="51" spans="1:66" ht="12.75" customHeight="1" x14ac:dyDescent="0.25">
      <c r="A51" s="423"/>
      <c r="B51" s="711"/>
      <c r="C51" s="472"/>
      <c r="D51" s="472"/>
      <c r="E51" s="472"/>
      <c r="F51" s="472"/>
      <c r="G51" s="472"/>
      <c r="H51" s="472"/>
      <c r="I51" s="472"/>
      <c r="J51" s="472"/>
      <c r="K51" s="472"/>
      <c r="L51" s="472"/>
      <c r="M51" s="472"/>
      <c r="N51" s="472"/>
      <c r="O51" s="472"/>
      <c r="P51" s="716"/>
      <c r="Q51" s="468"/>
      <c r="R51" s="473"/>
      <c r="S51" s="711"/>
      <c r="T51" s="468"/>
      <c r="U51" s="716"/>
      <c r="V51" s="716"/>
      <c r="W51" s="472"/>
      <c r="X51" s="472"/>
      <c r="Y51" s="472"/>
      <c r="Z51" s="472"/>
      <c r="AA51" s="472"/>
      <c r="AB51" s="472"/>
      <c r="AC51" s="472"/>
      <c r="AD51" s="472"/>
      <c r="AE51" s="472"/>
      <c r="AF51" s="472"/>
      <c r="AG51" s="472"/>
      <c r="AH51" s="472"/>
      <c r="AI51" s="472"/>
      <c r="AJ51" s="472"/>
      <c r="AK51" s="472"/>
      <c r="AL51" s="711"/>
      <c r="AM51" s="711"/>
      <c r="AN51" s="711"/>
      <c r="AO51" s="711"/>
      <c r="AP51" s="711"/>
      <c r="AQ51" s="711"/>
      <c r="AR51" s="716"/>
      <c r="AS51" s="711"/>
      <c r="AT51" s="701"/>
      <c r="AU51" s="478"/>
      <c r="AV51" s="478"/>
      <c r="AW51" s="478"/>
      <c r="AX51" s="478"/>
      <c r="AY51" s="478"/>
      <c r="AZ51" s="478"/>
      <c r="BA51" s="478"/>
      <c r="BB51" s="478"/>
      <c r="BC51" s="478"/>
      <c r="BD51" s="426"/>
      <c r="BE51" s="701"/>
      <c r="BF51" s="714"/>
      <c r="BG51" s="714"/>
      <c r="BH51" s="714"/>
      <c r="BI51" s="713"/>
      <c r="BJ51" s="714"/>
      <c r="BK51" s="714"/>
      <c r="BL51" s="715"/>
      <c r="BM51" s="713"/>
      <c r="BN51" s="422"/>
    </row>
    <row r="52" spans="1:66" ht="13.5" customHeight="1" x14ac:dyDescent="0.25">
      <c r="A52" s="423"/>
      <c r="B52" s="423"/>
      <c r="C52" s="423"/>
      <c r="D52" s="423"/>
      <c r="E52" s="423"/>
      <c r="F52" s="700"/>
      <c r="G52" s="700"/>
      <c r="H52" s="700"/>
      <c r="I52" s="700"/>
      <c r="J52" s="700"/>
      <c r="K52" s="700"/>
      <c r="L52" s="700"/>
      <c r="M52" s="700"/>
      <c r="N52" s="700"/>
      <c r="O52" s="700"/>
      <c r="P52" s="700"/>
      <c r="Q52" s="700"/>
      <c r="R52" s="700"/>
      <c r="S52" s="700"/>
      <c r="T52" s="700"/>
      <c r="U52" s="700"/>
      <c r="V52" s="700"/>
      <c r="W52" s="700"/>
      <c r="X52" s="700"/>
      <c r="Y52" s="700"/>
      <c r="Z52" s="701"/>
      <c r="AA52" s="701"/>
      <c r="AB52" s="701"/>
      <c r="AC52" s="701"/>
      <c r="AD52" s="701"/>
      <c r="AE52" s="700"/>
      <c r="AF52" s="701"/>
      <c r="AG52" s="701"/>
      <c r="AH52" s="701"/>
      <c r="AI52" s="701"/>
      <c r="AJ52" s="701"/>
      <c r="AK52" s="701"/>
      <c r="AL52" s="701"/>
      <c r="AM52" s="474"/>
      <c r="AN52" s="700"/>
      <c r="AO52" s="701"/>
      <c r="AP52" s="701"/>
      <c r="AQ52" s="701"/>
      <c r="AR52" s="474"/>
      <c r="AS52" s="700"/>
      <c r="AT52" s="701"/>
      <c r="AU52" s="701"/>
      <c r="AV52" s="701"/>
      <c r="AW52" s="474"/>
      <c r="AX52" s="702"/>
      <c r="AY52" s="703"/>
      <c r="AZ52" s="703"/>
      <c r="BA52" s="703"/>
      <c r="BB52" s="703"/>
      <c r="BC52" s="703"/>
      <c r="BD52" s="426"/>
      <c r="BE52" s="479"/>
      <c r="BF52" s="469"/>
      <c r="BG52" s="469"/>
      <c r="BH52" s="469"/>
      <c r="BI52" s="469"/>
      <c r="BJ52" s="469"/>
      <c r="BK52" s="469"/>
      <c r="BL52" s="469"/>
      <c r="BM52" s="469"/>
    </row>
    <row r="53" spans="1:66" x14ac:dyDescent="0.25">
      <c r="A53" s="423"/>
      <c r="B53" s="426"/>
      <c r="C53" s="426"/>
      <c r="D53" s="426"/>
      <c r="E53" s="426"/>
      <c r="F53" s="700"/>
      <c r="G53" s="700"/>
      <c r="H53" s="700"/>
      <c r="I53" s="700"/>
      <c r="J53" s="700"/>
      <c r="K53" s="700"/>
      <c r="L53" s="700"/>
      <c r="M53" s="700"/>
      <c r="N53" s="700"/>
      <c r="O53" s="700"/>
      <c r="P53" s="700"/>
      <c r="Q53" s="700"/>
      <c r="R53" s="700"/>
      <c r="S53" s="700"/>
      <c r="T53" s="700"/>
      <c r="U53" s="700"/>
      <c r="V53" s="700"/>
      <c r="W53" s="700"/>
      <c r="X53" s="700"/>
      <c r="Y53" s="701"/>
      <c r="Z53" s="701"/>
      <c r="AA53" s="701"/>
      <c r="AB53" s="701"/>
      <c r="AC53" s="701"/>
      <c r="AD53" s="701"/>
      <c r="AE53" s="701"/>
      <c r="AF53" s="701"/>
      <c r="AG53" s="701"/>
      <c r="AH53" s="701"/>
      <c r="AI53" s="701"/>
      <c r="AJ53" s="701"/>
      <c r="AK53" s="701"/>
      <c r="AL53" s="701"/>
      <c r="AM53" s="474"/>
      <c r="AN53" s="701"/>
      <c r="AO53" s="701"/>
      <c r="AP53" s="701"/>
      <c r="AQ53" s="701"/>
      <c r="AR53" s="474"/>
      <c r="AS53" s="701"/>
      <c r="AT53" s="701"/>
      <c r="AU53" s="701"/>
      <c r="AV53" s="701"/>
      <c r="AW53" s="474"/>
      <c r="AX53" s="703"/>
      <c r="AY53" s="703"/>
      <c r="AZ53" s="703"/>
      <c r="BA53" s="703"/>
      <c r="BB53" s="703"/>
      <c r="BC53" s="703"/>
      <c r="BD53" s="480"/>
      <c r="BE53" s="475"/>
      <c r="BF53" s="475"/>
      <c r="BG53" s="475"/>
      <c r="BH53" s="475"/>
      <c r="BI53" s="475"/>
      <c r="BJ53" s="475"/>
      <c r="BK53" s="480"/>
      <c r="BL53" s="423"/>
      <c r="BM53" s="423"/>
    </row>
    <row r="54" spans="1:66" ht="24.6" x14ac:dyDescent="0.25">
      <c r="A54" s="423"/>
      <c r="B54" s="426"/>
      <c r="C54" s="426"/>
      <c r="D54" s="426"/>
      <c r="E54" s="426"/>
      <c r="F54" s="426"/>
      <c r="G54" s="481"/>
      <c r="H54" s="481"/>
      <c r="I54" s="480"/>
      <c r="J54" s="480"/>
      <c r="K54" s="480"/>
      <c r="L54" s="426"/>
      <c r="M54" s="707"/>
      <c r="N54" s="708"/>
      <c r="O54" s="708"/>
      <c r="P54" s="481"/>
      <c r="Q54" s="480"/>
      <c r="R54" s="480"/>
      <c r="S54" s="426"/>
      <c r="T54" s="709"/>
      <c r="U54" s="709"/>
      <c r="V54" s="426"/>
      <c r="W54" s="426"/>
      <c r="X54" s="426"/>
      <c r="Y54" s="426"/>
      <c r="Z54" s="426"/>
      <c r="AA54" s="709"/>
      <c r="AB54" s="709"/>
      <c r="AC54" s="426"/>
      <c r="AD54" s="426"/>
      <c r="AE54" s="426"/>
      <c r="AF54" s="426"/>
      <c r="AG54" s="482"/>
      <c r="AH54" s="707"/>
      <c r="AI54" s="701"/>
      <c r="AJ54" s="426"/>
      <c r="AK54" s="481"/>
      <c r="AL54" s="426"/>
      <c r="AM54" s="426"/>
      <c r="AN54" s="426"/>
      <c r="AO54" s="704"/>
      <c r="AP54" s="699"/>
      <c r="AQ54" s="426"/>
      <c r="AR54" s="426"/>
      <c r="AS54" s="426"/>
      <c r="AT54" s="705"/>
      <c r="AU54" s="704"/>
      <c r="AV54" s="484"/>
      <c r="AW54" s="426"/>
      <c r="AX54" s="486"/>
      <c r="AY54" s="487"/>
      <c r="AZ54" s="706"/>
      <c r="BA54" s="706"/>
      <c r="BB54" s="488"/>
      <c r="BC54" s="489"/>
      <c r="BD54" s="426"/>
      <c r="BE54" s="490"/>
      <c r="BF54" s="491"/>
      <c r="BG54" s="492"/>
      <c r="BH54" s="490"/>
      <c r="BI54" s="490"/>
      <c r="BJ54" s="493"/>
      <c r="BK54" s="493"/>
      <c r="BL54" s="423"/>
      <c r="BM54" s="423"/>
    </row>
    <row r="55" spans="1:66" ht="13.5" customHeight="1" x14ac:dyDescent="0.25">
      <c r="A55" s="423"/>
      <c r="B55" s="426"/>
      <c r="C55" s="426"/>
      <c r="D55" s="426"/>
      <c r="E55" s="426"/>
      <c r="F55" s="426"/>
      <c r="G55" s="481"/>
      <c r="H55" s="481"/>
      <c r="I55" s="480"/>
      <c r="J55" s="480"/>
      <c r="K55" s="480"/>
      <c r="L55" s="426"/>
      <c r="M55" s="482"/>
      <c r="N55" s="483"/>
      <c r="O55" s="483"/>
      <c r="P55" s="481"/>
      <c r="Q55" s="480"/>
      <c r="R55" s="480"/>
      <c r="S55" s="426"/>
      <c r="T55" s="481"/>
      <c r="U55" s="481"/>
      <c r="V55" s="426"/>
      <c r="W55" s="426"/>
      <c r="X55" s="426"/>
      <c r="Y55" s="426"/>
      <c r="Z55" s="426"/>
      <c r="AA55" s="481"/>
      <c r="AB55" s="481"/>
      <c r="AC55" s="426"/>
      <c r="AD55" s="426"/>
      <c r="AE55" s="426"/>
      <c r="AF55" s="426"/>
      <c r="AG55" s="481"/>
      <c r="AH55" s="481"/>
      <c r="AI55" s="426"/>
      <c r="AJ55" s="426"/>
      <c r="AK55" s="481"/>
      <c r="AL55" s="426"/>
      <c r="AM55" s="426"/>
      <c r="AN55" s="426"/>
      <c r="AO55" s="482"/>
      <c r="AP55" s="474"/>
      <c r="AQ55" s="426"/>
      <c r="AR55" s="426"/>
      <c r="AS55" s="426"/>
      <c r="AT55" s="426"/>
      <c r="AU55" s="484"/>
      <c r="AV55" s="3"/>
      <c r="AW55" s="426"/>
      <c r="AX55" s="426"/>
      <c r="AY55" s="485"/>
      <c r="AZ55" s="484"/>
      <c r="BA55" s="426"/>
      <c r="BB55" s="492"/>
      <c r="BC55" s="494"/>
      <c r="BD55" s="426"/>
      <c r="BE55" s="490"/>
      <c r="BF55" s="491"/>
      <c r="BG55" s="492"/>
      <c r="BH55" s="490"/>
      <c r="BI55" s="490"/>
      <c r="BJ55" s="493"/>
      <c r="BK55" s="493"/>
      <c r="BL55" s="423"/>
      <c r="BM55" s="423"/>
    </row>
    <row r="56" spans="1:66" ht="13.5" customHeight="1" x14ac:dyDescent="0.25">
      <c r="A56" s="423"/>
      <c r="B56" s="426"/>
      <c r="C56" s="426"/>
      <c r="D56" s="426"/>
      <c r="E56" s="426"/>
      <c r="F56" s="426"/>
      <c r="G56" s="426"/>
      <c r="H56" s="426"/>
      <c r="I56" s="426"/>
      <c r="J56" s="426"/>
      <c r="K56" s="426"/>
      <c r="L56" s="426"/>
      <c r="M56" s="426"/>
      <c r="N56" s="426"/>
      <c r="O56" s="426"/>
      <c r="P56" s="426"/>
      <c r="Q56" s="426"/>
      <c r="R56" s="426"/>
      <c r="S56" s="426"/>
      <c r="T56" s="426"/>
      <c r="U56" s="426"/>
      <c r="V56" s="426"/>
      <c r="W56" s="426"/>
      <c r="X56" s="426"/>
      <c r="Y56" s="426"/>
      <c r="Z56" s="426"/>
      <c r="AA56" s="426"/>
      <c r="AB56" s="426"/>
      <c r="AC56" s="426"/>
      <c r="AD56" s="426"/>
      <c r="AE56" s="426"/>
      <c r="AF56" s="426"/>
      <c r="AG56" s="426"/>
      <c r="AH56" s="426"/>
      <c r="AI56" s="426"/>
      <c r="AJ56" s="426"/>
      <c r="AK56" s="426"/>
      <c r="AL56" s="426"/>
      <c r="AM56" s="426"/>
      <c r="AN56" s="426"/>
      <c r="AO56" s="426"/>
      <c r="AP56" s="426"/>
      <c r="AQ56" s="426"/>
      <c r="AR56" s="426"/>
      <c r="AS56" s="426"/>
      <c r="AT56" s="426"/>
      <c r="AU56" s="426"/>
      <c r="AV56" s="426"/>
      <c r="AW56" s="426"/>
      <c r="AX56" s="426"/>
      <c r="AY56" s="426"/>
      <c r="AZ56" s="426"/>
      <c r="BA56" s="426"/>
      <c r="BB56" s="484"/>
      <c r="BC56" s="426"/>
      <c r="BD56" s="426"/>
      <c r="BE56" s="490"/>
      <c r="BF56" s="491"/>
      <c r="BG56" s="492"/>
      <c r="BH56" s="490"/>
      <c r="BI56" s="490"/>
      <c r="BJ56" s="493"/>
      <c r="BK56" s="493"/>
      <c r="BL56" s="423"/>
      <c r="BM56" s="423"/>
    </row>
    <row r="57" spans="1:66" x14ac:dyDescent="0.25">
      <c r="A57" s="423"/>
      <c r="B57" s="426"/>
      <c r="C57" s="698"/>
      <c r="D57" s="699"/>
      <c r="E57" s="426"/>
      <c r="F57" s="698"/>
      <c r="G57" s="699"/>
      <c r="H57" s="426"/>
      <c r="I57" s="698"/>
      <c r="J57" s="698"/>
      <c r="K57" s="698"/>
      <c r="L57" s="426"/>
      <c r="M57" s="426"/>
      <c r="N57" s="698"/>
      <c r="O57" s="699"/>
      <c r="P57" s="426"/>
      <c r="Q57" s="426"/>
      <c r="R57" s="426"/>
      <c r="S57" s="698"/>
      <c r="T57" s="699"/>
      <c r="U57" s="426"/>
      <c r="V57" s="426"/>
      <c r="W57" s="426"/>
      <c r="X57" s="426"/>
      <c r="Y57" s="426"/>
      <c r="Z57" s="426"/>
      <c r="AA57" s="426"/>
      <c r="AB57" s="426"/>
      <c r="AC57" s="426"/>
      <c r="AD57" s="698"/>
      <c r="AE57" s="699"/>
      <c r="AF57" s="426"/>
      <c r="AG57" s="698"/>
      <c r="AH57" s="699"/>
      <c r="AI57" s="426"/>
      <c r="AJ57" s="698"/>
      <c r="AK57" s="698"/>
      <c r="AL57" s="698"/>
      <c r="AM57" s="426"/>
      <c r="AN57" s="426"/>
      <c r="AO57" s="698"/>
      <c r="AP57" s="699"/>
      <c r="AQ57" s="426"/>
      <c r="AR57" s="426"/>
      <c r="AS57" s="698"/>
      <c r="AT57" s="698"/>
      <c r="AU57" s="426"/>
      <c r="AV57" s="426"/>
      <c r="AW57" s="698"/>
      <c r="AX57" s="698"/>
      <c r="AY57" s="426"/>
      <c r="AZ57" s="426"/>
      <c r="BA57" s="426"/>
      <c r="BB57" s="426"/>
      <c r="BC57" s="426"/>
      <c r="BD57" s="426"/>
      <c r="BE57" s="423"/>
      <c r="BF57" s="423"/>
      <c r="BG57" s="423"/>
      <c r="BH57" s="423"/>
      <c r="BI57" s="423"/>
      <c r="BJ57" s="423"/>
      <c r="BK57" s="423"/>
      <c r="BL57" s="423"/>
      <c r="BM57" s="423"/>
    </row>
    <row r="58" spans="1:66" x14ac:dyDescent="0.25">
      <c r="A58" s="423"/>
      <c r="B58" s="426"/>
      <c r="C58" s="697"/>
      <c r="D58" s="699"/>
      <c r="E58" s="426"/>
      <c r="F58" s="697"/>
      <c r="G58" s="699"/>
      <c r="H58" s="426"/>
      <c r="I58" s="697"/>
      <c r="J58" s="698"/>
      <c r="K58" s="698"/>
      <c r="L58" s="426"/>
      <c r="M58" s="426"/>
      <c r="N58" s="697"/>
      <c r="O58" s="699"/>
      <c r="P58" s="426"/>
      <c r="Q58" s="426"/>
      <c r="R58" s="426"/>
      <c r="S58" s="697"/>
      <c r="T58" s="699"/>
      <c r="U58" s="426"/>
      <c r="V58" s="426"/>
      <c r="W58" s="426"/>
      <c r="X58" s="426"/>
      <c r="Y58" s="426"/>
      <c r="Z58" s="426"/>
      <c r="AA58" s="426"/>
      <c r="AB58" s="426"/>
      <c r="AC58" s="426"/>
      <c r="AD58" s="697"/>
      <c r="AE58" s="699"/>
      <c r="AF58" s="426"/>
      <c r="AG58" s="697"/>
      <c r="AH58" s="699"/>
      <c r="AI58" s="426"/>
      <c r="AJ58" s="697"/>
      <c r="AK58" s="698"/>
      <c r="AL58" s="698"/>
      <c r="AM58" s="426"/>
      <c r="AN58" s="426"/>
      <c r="AO58" s="697"/>
      <c r="AP58" s="699"/>
      <c r="AQ58" s="426"/>
      <c r="AR58" s="426"/>
      <c r="AS58" s="697"/>
      <c r="AT58" s="699"/>
      <c r="AU58" s="426"/>
      <c r="AV58" s="426"/>
      <c r="AW58" s="697"/>
      <c r="AX58" s="699"/>
      <c r="AY58" s="426"/>
      <c r="AZ58" s="426"/>
      <c r="BA58" s="426"/>
      <c r="BB58" s="426"/>
      <c r="BC58" s="426"/>
      <c r="BD58" s="426"/>
      <c r="BE58" s="423"/>
      <c r="BF58" s="426"/>
      <c r="BG58" s="495"/>
      <c r="BH58" s="495"/>
      <c r="BI58" s="495"/>
      <c r="BJ58" s="495"/>
      <c r="BK58" s="423"/>
      <c r="BL58" s="423"/>
      <c r="BM58" s="423"/>
    </row>
    <row r="59" spans="1:66" x14ac:dyDescent="0.25">
      <c r="A59" s="423"/>
      <c r="B59" s="426"/>
      <c r="C59" s="697"/>
      <c r="D59" s="699"/>
      <c r="E59" s="426"/>
      <c r="F59" s="697"/>
      <c r="G59" s="699"/>
      <c r="H59" s="426"/>
      <c r="I59" s="697"/>
      <c r="J59" s="698"/>
      <c r="K59" s="698"/>
      <c r="L59" s="426"/>
      <c r="M59" s="426"/>
      <c r="N59" s="697"/>
      <c r="O59" s="699"/>
      <c r="P59" s="426"/>
      <c r="Q59" s="426"/>
      <c r="R59" s="426"/>
      <c r="S59" s="697"/>
      <c r="T59" s="699"/>
      <c r="U59" s="426"/>
      <c r="V59" s="426"/>
      <c r="W59" s="426"/>
      <c r="X59" s="426"/>
      <c r="Y59" s="426"/>
      <c r="Z59" s="426"/>
      <c r="AA59" s="426"/>
      <c r="AB59" s="426"/>
      <c r="AC59" s="426"/>
      <c r="AD59" s="697"/>
      <c r="AE59" s="699"/>
      <c r="AF59" s="426"/>
      <c r="AG59" s="697"/>
      <c r="AH59" s="699"/>
      <c r="AI59" s="426"/>
      <c r="AJ59" s="697"/>
      <c r="AK59" s="698"/>
      <c r="AL59" s="698"/>
      <c r="AM59" s="426"/>
      <c r="AN59" s="426"/>
      <c r="AO59" s="697"/>
      <c r="AP59" s="699"/>
      <c r="AQ59" s="426"/>
      <c r="AR59" s="426"/>
      <c r="AS59" s="697"/>
      <c r="AT59" s="699"/>
      <c r="AU59" s="426"/>
      <c r="AV59" s="426"/>
      <c r="AW59" s="697"/>
      <c r="AX59" s="699"/>
      <c r="AY59" s="426"/>
      <c r="AZ59" s="426"/>
      <c r="BA59" s="426"/>
      <c r="BB59" s="426"/>
      <c r="BC59" s="426"/>
      <c r="BD59" s="426"/>
      <c r="BE59" s="423"/>
      <c r="BF59" s="426"/>
      <c r="BG59" s="495"/>
      <c r="BH59" s="495"/>
      <c r="BI59" s="495"/>
      <c r="BJ59" s="495"/>
    </row>
    <row r="60" spans="1:66" x14ac:dyDescent="0.25">
      <c r="A60" s="423"/>
      <c r="B60" s="426"/>
      <c r="C60" s="697"/>
      <c r="D60" s="699"/>
      <c r="E60" s="426"/>
      <c r="F60" s="697"/>
      <c r="G60" s="699"/>
      <c r="H60" s="426"/>
      <c r="I60" s="697"/>
      <c r="J60" s="698"/>
      <c r="K60" s="698"/>
      <c r="L60" s="426"/>
      <c r="M60" s="426"/>
      <c r="N60" s="697"/>
      <c r="O60" s="699"/>
      <c r="P60" s="426"/>
      <c r="Q60" s="426"/>
      <c r="R60" s="426"/>
      <c r="S60" s="697"/>
      <c r="T60" s="699"/>
      <c r="U60" s="426"/>
      <c r="V60" s="426"/>
      <c r="W60" s="426"/>
      <c r="X60" s="426"/>
      <c r="Y60" s="426"/>
      <c r="Z60" s="426"/>
      <c r="AA60" s="426"/>
      <c r="AB60" s="426"/>
      <c r="AC60" s="426"/>
      <c r="AD60" s="697"/>
      <c r="AE60" s="699"/>
      <c r="AF60" s="426"/>
      <c r="AG60" s="697"/>
      <c r="AH60" s="699"/>
      <c r="AI60" s="426"/>
      <c r="AJ60" s="697"/>
      <c r="AK60" s="698"/>
      <c r="AL60" s="698"/>
      <c r="AM60" s="426"/>
      <c r="AN60" s="426"/>
      <c r="AO60" s="697"/>
      <c r="AP60" s="699"/>
      <c r="AQ60" s="426"/>
      <c r="AR60" s="426"/>
      <c r="AS60" s="697"/>
      <c r="AT60" s="699"/>
      <c r="AU60" s="426"/>
      <c r="AV60" s="426"/>
      <c r="AW60" s="697"/>
      <c r="AX60" s="699"/>
      <c r="AY60" s="426"/>
      <c r="AZ60" s="426"/>
      <c r="BA60" s="426"/>
      <c r="BB60" s="426"/>
      <c r="BC60" s="426"/>
      <c r="BD60" s="426"/>
      <c r="BE60" s="423"/>
      <c r="BF60" s="426"/>
      <c r="BG60" s="495"/>
      <c r="BH60" s="495"/>
      <c r="BI60" s="495"/>
      <c r="BJ60" s="495"/>
    </row>
    <row r="61" spans="1:66" x14ac:dyDescent="0.25">
      <c r="A61" s="423"/>
      <c r="B61" s="426"/>
      <c r="C61" s="697"/>
      <c r="D61" s="699"/>
      <c r="E61" s="426"/>
      <c r="F61" s="697"/>
      <c r="G61" s="699"/>
      <c r="H61" s="426"/>
      <c r="I61" s="697"/>
      <c r="J61" s="698"/>
      <c r="K61" s="698"/>
      <c r="L61" s="426"/>
      <c r="M61" s="426"/>
      <c r="N61" s="697"/>
      <c r="O61" s="699"/>
      <c r="P61" s="426"/>
      <c r="Q61" s="426"/>
      <c r="R61" s="426"/>
      <c r="S61" s="697"/>
      <c r="T61" s="699"/>
      <c r="U61" s="426"/>
      <c r="V61" s="426"/>
      <c r="W61" s="426"/>
      <c r="X61" s="426"/>
      <c r="Y61" s="426"/>
      <c r="Z61" s="426"/>
      <c r="AA61" s="426"/>
      <c r="AB61" s="426"/>
      <c r="AC61" s="426"/>
      <c r="AD61" s="697"/>
      <c r="AE61" s="699"/>
      <c r="AF61" s="426"/>
      <c r="AG61" s="697"/>
      <c r="AH61" s="699"/>
      <c r="AI61" s="426"/>
      <c r="AJ61" s="697"/>
      <c r="AK61" s="698"/>
      <c r="AL61" s="698"/>
      <c r="AM61" s="426"/>
      <c r="AN61" s="426"/>
      <c r="AO61" s="697"/>
      <c r="AP61" s="699"/>
      <c r="AQ61" s="426"/>
      <c r="AR61" s="426"/>
      <c r="AS61" s="697"/>
      <c r="AT61" s="699"/>
      <c r="AU61" s="426"/>
      <c r="AV61" s="426"/>
      <c r="AW61" s="697"/>
      <c r="AX61" s="699"/>
      <c r="AY61" s="426"/>
      <c r="AZ61" s="426"/>
      <c r="BA61" s="426"/>
      <c r="BB61" s="426"/>
      <c r="BC61" s="426"/>
      <c r="BD61" s="426"/>
      <c r="BE61" s="423"/>
      <c r="BF61" s="426"/>
      <c r="BG61" s="495"/>
      <c r="BH61" s="495"/>
      <c r="BI61" s="495"/>
      <c r="BJ61" s="495"/>
    </row>
    <row r="62" spans="1:66" x14ac:dyDescent="0.25">
      <c r="A62" s="423"/>
      <c r="B62" s="426"/>
      <c r="C62" s="426"/>
      <c r="D62" s="426"/>
      <c r="E62" s="426"/>
      <c r="F62" s="426"/>
      <c r="G62" s="426"/>
      <c r="H62" s="426"/>
      <c r="I62" s="426"/>
      <c r="J62" s="426"/>
      <c r="K62" s="426"/>
      <c r="L62" s="426"/>
      <c r="M62" s="426"/>
      <c r="N62" s="426"/>
      <c r="O62" s="426"/>
      <c r="P62" s="426"/>
      <c r="Q62" s="426"/>
      <c r="R62" s="426"/>
      <c r="S62" s="426"/>
      <c r="T62" s="426"/>
      <c r="U62" s="426"/>
      <c r="V62" s="426"/>
      <c r="W62" s="426"/>
      <c r="X62" s="426"/>
      <c r="Y62" s="426"/>
      <c r="Z62" s="426"/>
      <c r="AA62" s="426"/>
      <c r="AB62" s="426"/>
      <c r="AC62" s="426"/>
      <c r="AD62" s="426"/>
      <c r="AE62" s="426"/>
      <c r="AF62" s="426"/>
      <c r="AG62" s="426"/>
      <c r="AH62" s="426"/>
      <c r="AI62" s="426"/>
      <c r="AJ62" s="426"/>
      <c r="AK62" s="426"/>
      <c r="AL62" s="426"/>
      <c r="AM62" s="426"/>
      <c r="AN62" s="426"/>
      <c r="AO62" s="426"/>
      <c r="AP62" s="426"/>
      <c r="AQ62" s="426"/>
      <c r="AR62" s="426"/>
      <c r="AS62" s="426"/>
      <c r="AT62" s="426"/>
      <c r="AU62" s="426"/>
      <c r="AV62" s="426"/>
      <c r="AW62" s="426"/>
      <c r="AX62" s="426"/>
      <c r="AY62" s="426"/>
      <c r="AZ62" s="426"/>
      <c r="BA62" s="426"/>
      <c r="BB62" s="426"/>
      <c r="BC62" s="426"/>
      <c r="BD62" s="426"/>
      <c r="BE62" s="423"/>
    </row>
    <row r="73" spans="58:65" x14ac:dyDescent="0.25">
      <c r="BF73" s="496"/>
      <c r="BG73" s="496"/>
      <c r="BH73" s="496"/>
      <c r="BI73" s="496"/>
      <c r="BJ73" s="496"/>
      <c r="BK73" s="496"/>
      <c r="BL73" s="496"/>
      <c r="BM73" s="496"/>
    </row>
    <row r="74" spans="58:65" x14ac:dyDescent="0.25">
      <c r="BF74" s="423"/>
      <c r="BG74" s="423"/>
      <c r="BH74" s="423"/>
      <c r="BI74" s="423"/>
      <c r="BJ74" s="423"/>
      <c r="BK74" s="423"/>
      <c r="BL74" s="423"/>
      <c r="BM74" s="423"/>
    </row>
    <row r="75" spans="58:65" x14ac:dyDescent="0.25">
      <c r="BF75" s="423"/>
      <c r="BG75" s="423"/>
      <c r="BH75" s="423"/>
      <c r="BI75" s="423"/>
      <c r="BJ75" s="423"/>
      <c r="BK75" s="423"/>
      <c r="BL75" s="423"/>
      <c r="BM75" s="423"/>
    </row>
    <row r="76" spans="58:65" x14ac:dyDescent="0.25">
      <c r="BF76" s="423"/>
      <c r="BG76" s="423"/>
      <c r="BH76" s="423"/>
      <c r="BI76" s="423"/>
      <c r="BJ76" s="423"/>
      <c r="BK76" s="423"/>
      <c r="BL76" s="423"/>
      <c r="BM76" s="423"/>
    </row>
    <row r="79" spans="58:65" x14ac:dyDescent="0.25">
      <c r="BF79" s="496"/>
      <c r="BG79" s="496"/>
      <c r="BH79" s="496"/>
      <c r="BI79" s="496"/>
      <c r="BJ79" s="496"/>
      <c r="BK79" s="496"/>
      <c r="BL79" s="496"/>
      <c r="BM79" s="496"/>
    </row>
    <row r="80" spans="58:65" x14ac:dyDescent="0.25">
      <c r="BF80" s="423"/>
      <c r="BG80" s="423"/>
      <c r="BH80" s="423"/>
      <c r="BI80" s="423"/>
      <c r="BJ80" s="423"/>
      <c r="BK80" s="423"/>
      <c r="BL80" s="423"/>
      <c r="BM80" s="423"/>
    </row>
    <row r="81" spans="58:65" x14ac:dyDescent="0.25">
      <c r="BF81" s="423"/>
      <c r="BG81" s="423"/>
      <c r="BH81" s="423"/>
      <c r="BI81" s="423"/>
      <c r="BJ81" s="423"/>
      <c r="BK81" s="423"/>
      <c r="BL81" s="423"/>
      <c r="BM81" s="423"/>
    </row>
    <row r="82" spans="58:65" x14ac:dyDescent="0.25">
      <c r="BF82" s="423"/>
      <c r="BG82" s="423"/>
      <c r="BH82" s="423"/>
      <c r="BI82" s="423"/>
      <c r="BJ82" s="423"/>
      <c r="BK82" s="423"/>
      <c r="BL82" s="423"/>
      <c r="BM82" s="423"/>
    </row>
  </sheetData>
  <mergeCells count="299">
    <mergeCell ref="L17:BF17"/>
    <mergeCell ref="Q18:BA18"/>
    <mergeCell ref="S1:AW1"/>
    <mergeCell ref="Q2:AZ2"/>
    <mergeCell ref="S3:AV3"/>
    <mergeCell ref="AC16:AR16"/>
    <mergeCell ref="B38:B43"/>
    <mergeCell ref="C38:F38"/>
    <mergeCell ref="H38:J38"/>
    <mergeCell ref="L38:O38"/>
    <mergeCell ref="P38:T38"/>
    <mergeCell ref="Z38:AB38"/>
    <mergeCell ref="O39:O40"/>
    <mergeCell ref="P39:P40"/>
    <mergeCell ref="Q39:Q40"/>
    <mergeCell ref="AK21:AS21"/>
    <mergeCell ref="AU21:AY21"/>
    <mergeCell ref="AM22:AS22"/>
    <mergeCell ref="AU22:BE22"/>
    <mergeCell ref="R39:R40"/>
    <mergeCell ref="J39:J40"/>
    <mergeCell ref="L39:L40"/>
    <mergeCell ref="M39:M40"/>
    <mergeCell ref="N39:N40"/>
    <mergeCell ref="AT39:AT40"/>
    <mergeCell ref="BD36:BM37"/>
    <mergeCell ref="H39:H40"/>
    <mergeCell ref="I39:I40"/>
    <mergeCell ref="BE38:BE43"/>
    <mergeCell ref="BF38:BF43"/>
    <mergeCell ref="AD38:AG38"/>
    <mergeCell ref="AI38:AK38"/>
    <mergeCell ref="AM38:AP38"/>
    <mergeCell ref="AQ38:AT38"/>
    <mergeCell ref="AV38:AX38"/>
    <mergeCell ref="V38:X38"/>
    <mergeCell ref="AZ39:AZ40"/>
    <mergeCell ref="BA39:BA40"/>
    <mergeCell ref="BB39:BB40"/>
    <mergeCell ref="BC39:BC40"/>
    <mergeCell ref="BB41:BB43"/>
    <mergeCell ref="AZ38:BC38"/>
    <mergeCell ref="BA41:BA43"/>
    <mergeCell ref="BL38:BL43"/>
    <mergeCell ref="BM38:BM43"/>
    <mergeCell ref="AF39:AF40"/>
    <mergeCell ref="AG39:AG40"/>
    <mergeCell ref="S39:S40"/>
    <mergeCell ref="T39:T40"/>
    <mergeCell ref="V39:V40"/>
    <mergeCell ref="W39:W40"/>
    <mergeCell ref="X39:X40"/>
    <mergeCell ref="Z39:Z40"/>
    <mergeCell ref="BJ38:BJ43"/>
    <mergeCell ref="BK38:BK43"/>
    <mergeCell ref="AA39:AA40"/>
    <mergeCell ref="AB39:AB40"/>
    <mergeCell ref="AD39:AD40"/>
    <mergeCell ref="AE39:AE40"/>
    <mergeCell ref="BG38:BG43"/>
    <mergeCell ref="BH38:BH43"/>
    <mergeCell ref="BI38:BI43"/>
    <mergeCell ref="AS39:AS40"/>
    <mergeCell ref="AW39:AW40"/>
    <mergeCell ref="AX39:AX40"/>
    <mergeCell ref="C41:C43"/>
    <mergeCell ref="D41:D43"/>
    <mergeCell ref="E41:E43"/>
    <mergeCell ref="F41:F43"/>
    <mergeCell ref="G41:G42"/>
    <mergeCell ref="H41:H43"/>
    <mergeCell ref="I41:I43"/>
    <mergeCell ref="AV39:AV40"/>
    <mergeCell ref="AI39:AI40"/>
    <mergeCell ref="AJ39:AJ40"/>
    <mergeCell ref="AK39:AK40"/>
    <mergeCell ref="AM39:AM40"/>
    <mergeCell ref="AN39:AN40"/>
    <mergeCell ref="AO39:AO40"/>
    <mergeCell ref="AP39:AP40"/>
    <mergeCell ref="AQ39:AQ40"/>
    <mergeCell ref="AR39:AR40"/>
    <mergeCell ref="C39:C40"/>
    <mergeCell ref="D39:D40"/>
    <mergeCell ref="E39:E40"/>
    <mergeCell ref="F39:F40"/>
    <mergeCell ref="J41:J43"/>
    <mergeCell ref="U41:U42"/>
    <mergeCell ref="V41:V43"/>
    <mergeCell ref="K41:K42"/>
    <mergeCell ref="L41:L43"/>
    <mergeCell ref="M41:M43"/>
    <mergeCell ref="N41:N43"/>
    <mergeCell ref="O41:O43"/>
    <mergeCell ref="P41:P43"/>
    <mergeCell ref="Q41:Q43"/>
    <mergeCell ref="AB41:AB43"/>
    <mergeCell ref="AC41:AC42"/>
    <mergeCell ref="AD41:AD43"/>
    <mergeCell ref="AE41:AE43"/>
    <mergeCell ref="AF41:AF43"/>
    <mergeCell ref="AI41:AI43"/>
    <mergeCell ref="R41:R43"/>
    <mergeCell ref="S41:S43"/>
    <mergeCell ref="T41:T43"/>
    <mergeCell ref="AG41:AG43"/>
    <mergeCell ref="AH41:AH42"/>
    <mergeCell ref="W41:W43"/>
    <mergeCell ref="X41:X43"/>
    <mergeCell ref="Y41:Y42"/>
    <mergeCell ref="Z41:Z43"/>
    <mergeCell ref="AA41:AA43"/>
    <mergeCell ref="AJ41:AJ43"/>
    <mergeCell ref="AK41:AK43"/>
    <mergeCell ref="AL41:AL42"/>
    <mergeCell ref="AX41:AX43"/>
    <mergeCell ref="AM41:AM43"/>
    <mergeCell ref="AN41:AN43"/>
    <mergeCell ref="AO41:AO43"/>
    <mergeCell ref="AP41:AP43"/>
    <mergeCell ref="AQ41:AQ43"/>
    <mergeCell ref="AR41:AR43"/>
    <mergeCell ref="AW41:AW43"/>
    <mergeCell ref="BC41:BC43"/>
    <mergeCell ref="BM44:BM45"/>
    <mergeCell ref="B46:B47"/>
    <mergeCell ref="U46:U47"/>
    <mergeCell ref="V46:V47"/>
    <mergeCell ref="AN46:AN47"/>
    <mergeCell ref="AO46:AO47"/>
    <mergeCell ref="BB44:BB45"/>
    <mergeCell ref="BC44:BC45"/>
    <mergeCell ref="BE44:BE45"/>
    <mergeCell ref="B44:B45"/>
    <mergeCell ref="U44:U45"/>
    <mergeCell ref="V44:V45"/>
    <mergeCell ref="AS44:AS45"/>
    <mergeCell ref="AY41:AY42"/>
    <mergeCell ref="AZ41:AZ43"/>
    <mergeCell ref="AW44:AW45"/>
    <mergeCell ref="AY44:AY45"/>
    <mergeCell ref="AZ44:AZ45"/>
    <mergeCell ref="AV41:AV43"/>
    <mergeCell ref="AU44:AU45"/>
    <mergeCell ref="AS41:AS43"/>
    <mergeCell ref="AT41:AT43"/>
    <mergeCell ref="AU41:AU42"/>
    <mergeCell ref="BM46:BM47"/>
    <mergeCell ref="B48:B49"/>
    <mergeCell ref="R48:R49"/>
    <mergeCell ref="S48:S49"/>
    <mergeCell ref="U48:U49"/>
    <mergeCell ref="V48:V49"/>
    <mergeCell ref="BA44:BA45"/>
    <mergeCell ref="AX44:AX45"/>
    <mergeCell ref="AZ46:AZ47"/>
    <mergeCell ref="BA46:BA47"/>
    <mergeCell ref="BB46:BB47"/>
    <mergeCell ref="BC46:BC47"/>
    <mergeCell ref="BF44:BF45"/>
    <mergeCell ref="BK44:BK45"/>
    <mergeCell ref="BL44:BL45"/>
    <mergeCell ref="BG44:BG45"/>
    <mergeCell ref="BH44:BH45"/>
    <mergeCell ref="AV46:AV47"/>
    <mergeCell ref="AW46:AW47"/>
    <mergeCell ref="BI44:BI45"/>
    <mergeCell ref="BJ44:BJ45"/>
    <mergeCell ref="AV44:AV45"/>
    <mergeCell ref="BK46:BK47"/>
    <mergeCell ref="BL46:BL47"/>
    <mergeCell ref="BG46:BG47"/>
    <mergeCell ref="BH46:BH47"/>
    <mergeCell ref="BI46:BI47"/>
    <mergeCell ref="BJ46:BJ47"/>
    <mergeCell ref="BK48:BK49"/>
    <mergeCell ref="BL48:BL49"/>
    <mergeCell ref="AO48:AO49"/>
    <mergeCell ref="AP48:AP49"/>
    <mergeCell ref="BE46:BE47"/>
    <mergeCell ref="BF46:BF47"/>
    <mergeCell ref="AV48:AV49"/>
    <mergeCell ref="AW48:AW49"/>
    <mergeCell ref="AX46:AX47"/>
    <mergeCell ref="AY46:AY47"/>
    <mergeCell ref="BB48:BB49"/>
    <mergeCell ref="BC48:BC49"/>
    <mergeCell ref="AP46:AP47"/>
    <mergeCell ref="AQ46:AQ47"/>
    <mergeCell ref="AR46:AR47"/>
    <mergeCell ref="AS46:AS47"/>
    <mergeCell ref="B50:B51"/>
    <mergeCell ref="P50:P51"/>
    <mergeCell ref="S50:S51"/>
    <mergeCell ref="U50:U51"/>
    <mergeCell ref="V50:V51"/>
    <mergeCell ref="AT50:AT51"/>
    <mergeCell ref="AS50:AS51"/>
    <mergeCell ref="AQ48:AQ49"/>
    <mergeCell ref="AR48:AR49"/>
    <mergeCell ref="AS48:AS49"/>
    <mergeCell ref="F52:J53"/>
    <mergeCell ref="K52:Q53"/>
    <mergeCell ref="R52:X53"/>
    <mergeCell ref="Y52:AD53"/>
    <mergeCell ref="AM50:AM51"/>
    <mergeCell ref="AP50:AP51"/>
    <mergeCell ref="BI48:BI49"/>
    <mergeCell ref="BJ48:BJ49"/>
    <mergeCell ref="BM48:BM49"/>
    <mergeCell ref="AU48:AU49"/>
    <mergeCell ref="BG48:BG49"/>
    <mergeCell ref="BH48:BH49"/>
    <mergeCell ref="BE48:BE49"/>
    <mergeCell ref="BF48:BF49"/>
    <mergeCell ref="AX48:AX49"/>
    <mergeCell ref="AY48:AY49"/>
    <mergeCell ref="AZ48:AZ49"/>
    <mergeCell ref="BA48:BA49"/>
    <mergeCell ref="AN50:AN51"/>
    <mergeCell ref="AO50:AO51"/>
    <mergeCell ref="AL50:AL51"/>
    <mergeCell ref="BM50:BM51"/>
    <mergeCell ref="BE50:BE51"/>
    <mergeCell ref="BF50:BF51"/>
    <mergeCell ref="BG50:BG51"/>
    <mergeCell ref="BH50:BH51"/>
    <mergeCell ref="BI50:BI51"/>
    <mergeCell ref="BJ50:BJ51"/>
    <mergeCell ref="BK50:BK51"/>
    <mergeCell ref="BL50:BL51"/>
    <mergeCell ref="AR50:AR51"/>
    <mergeCell ref="AQ50:AQ51"/>
    <mergeCell ref="AN52:AQ53"/>
    <mergeCell ref="AS52:AV53"/>
    <mergeCell ref="AX52:BC53"/>
    <mergeCell ref="AO54:AP54"/>
    <mergeCell ref="AT54:AU54"/>
    <mergeCell ref="AZ54:BA54"/>
    <mergeCell ref="AE52:AL53"/>
    <mergeCell ref="M54:O54"/>
    <mergeCell ref="T54:U54"/>
    <mergeCell ref="AA54:AB54"/>
    <mergeCell ref="AH54:AI54"/>
    <mergeCell ref="AG57:AH57"/>
    <mergeCell ref="AJ57:AL57"/>
    <mergeCell ref="AO57:AP57"/>
    <mergeCell ref="AS57:AT57"/>
    <mergeCell ref="AW57:AX57"/>
    <mergeCell ref="S58:T58"/>
    <mergeCell ref="C57:D57"/>
    <mergeCell ref="F57:G57"/>
    <mergeCell ref="I57:K57"/>
    <mergeCell ref="N57:O57"/>
    <mergeCell ref="S57:T57"/>
    <mergeCell ref="C58:D58"/>
    <mergeCell ref="F58:G58"/>
    <mergeCell ref="I58:K58"/>
    <mergeCell ref="N58:O58"/>
    <mergeCell ref="AD57:AE57"/>
    <mergeCell ref="AS61:AT61"/>
    <mergeCell ref="AW60:AX60"/>
    <mergeCell ref="AW61:AX61"/>
    <mergeCell ref="AO61:AP61"/>
    <mergeCell ref="AD60:AE60"/>
    <mergeCell ref="C61:D61"/>
    <mergeCell ref="AD59:AE59"/>
    <mergeCell ref="AD58:AE58"/>
    <mergeCell ref="AG58:AH58"/>
    <mergeCell ref="AJ58:AL58"/>
    <mergeCell ref="S60:T60"/>
    <mergeCell ref="C59:D59"/>
    <mergeCell ref="F59:G59"/>
    <mergeCell ref="I59:K59"/>
    <mergeCell ref="N59:O59"/>
    <mergeCell ref="S59:T59"/>
    <mergeCell ref="AO58:AP58"/>
    <mergeCell ref="AS58:AT58"/>
    <mergeCell ref="AW58:AX58"/>
    <mergeCell ref="AO59:AP59"/>
    <mergeCell ref="AS59:AT59"/>
    <mergeCell ref="AW59:AX59"/>
    <mergeCell ref="AS60:AT60"/>
    <mergeCell ref="AG60:AH60"/>
    <mergeCell ref="AJ60:AL60"/>
    <mergeCell ref="AO60:AP60"/>
    <mergeCell ref="C60:D60"/>
    <mergeCell ref="F60:G60"/>
    <mergeCell ref="I60:K60"/>
    <mergeCell ref="N60:O60"/>
    <mergeCell ref="AJ61:AL61"/>
    <mergeCell ref="F61:G61"/>
    <mergeCell ref="I61:K61"/>
    <mergeCell ref="N61:O61"/>
    <mergeCell ref="S61:T61"/>
    <mergeCell ref="AD61:AE61"/>
    <mergeCell ref="AG61:AH61"/>
    <mergeCell ref="AG59:AH59"/>
    <mergeCell ref="AJ59:AL59"/>
  </mergeCells>
  <phoneticPr fontId="6" type="noConversion"/>
  <pageMargins left="0.25" right="0.25" top="0.75" bottom="0.75" header="0.3" footer="0.3"/>
  <pageSetup paperSize="9" scale="8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06964-E0A7-4F4E-AF3F-ADCA7CD08D8E}">
  <dimension ref="A1:BC27"/>
  <sheetViews>
    <sheetView zoomScale="120" zoomScaleNormal="100" zoomScaleSheetLayoutView="120" workbookViewId="0">
      <selection activeCell="AF5" sqref="AF5"/>
    </sheetView>
  </sheetViews>
  <sheetFormatPr defaultColWidth="9.109375" defaultRowHeight="13.2" x14ac:dyDescent="0.25"/>
  <cols>
    <col min="1" max="1" width="3.109375" style="512" customWidth="1"/>
    <col min="2" max="2" width="6.109375" style="512" customWidth="1"/>
    <col min="3" max="3" width="2" style="512" customWidth="1"/>
    <col min="4" max="4" width="2.109375" style="512" customWidth="1"/>
    <col min="5" max="5" width="2.33203125" style="512" customWidth="1"/>
    <col min="6" max="6" width="2.109375" style="512" customWidth="1"/>
    <col min="7" max="7" width="3.109375" style="512" customWidth="1"/>
    <col min="8" max="9" width="2.6640625" style="512" customWidth="1"/>
    <col min="10" max="10" width="2.5546875" style="512" customWidth="1"/>
    <col min="11" max="11" width="4.109375" style="512" customWidth="1"/>
    <col min="12" max="12" width="3.88671875" style="512" customWidth="1"/>
    <col min="13" max="13" width="2.33203125" style="512" customWidth="1"/>
    <col min="14" max="14" width="2.109375" style="512" customWidth="1"/>
    <col min="15" max="15" width="2.44140625" style="512" customWidth="1"/>
    <col min="16" max="19" width="2.109375" style="512" customWidth="1"/>
    <col min="20" max="26" width="2.44140625" style="512" customWidth="1"/>
    <col min="27" max="27" width="3.5546875" style="512" customWidth="1"/>
    <col min="28" max="31" width="2.44140625" style="512" customWidth="1"/>
    <col min="32" max="32" width="3.88671875" style="512" customWidth="1"/>
    <col min="33" max="34" width="2.44140625" style="512" customWidth="1"/>
    <col min="35" max="35" width="3.5546875" style="512" customWidth="1"/>
    <col min="36" max="51" width="2.44140625" style="512" customWidth="1"/>
    <col min="52" max="53" width="2.88671875" style="512" customWidth="1"/>
    <col min="54" max="55" width="3.109375" style="512" customWidth="1"/>
    <col min="56" max="16384" width="9.109375" style="512"/>
  </cols>
  <sheetData>
    <row r="1" spans="1:55" ht="6.75" customHeight="1" x14ac:dyDescent="0.25">
      <c r="AX1" s="513"/>
      <c r="AY1" s="513"/>
    </row>
    <row r="2" spans="1:55" ht="15" customHeight="1" x14ac:dyDescent="0.25">
      <c r="B2" s="783" t="s">
        <v>151</v>
      </c>
      <c r="C2" s="783"/>
      <c r="D2" s="783"/>
      <c r="E2" s="783"/>
      <c r="F2" s="783"/>
      <c r="G2" s="783"/>
      <c r="H2" s="783"/>
      <c r="I2" s="783"/>
      <c r="J2" s="783"/>
      <c r="K2" s="783"/>
      <c r="L2" s="783"/>
      <c r="M2" s="783"/>
      <c r="N2" s="783"/>
      <c r="O2" s="783"/>
      <c r="P2" s="783"/>
      <c r="Q2" s="783"/>
      <c r="R2" s="783"/>
      <c r="S2" s="783"/>
      <c r="T2" s="783"/>
      <c r="U2" s="783"/>
      <c r="V2" s="783"/>
      <c r="W2" s="783"/>
      <c r="X2" s="783"/>
      <c r="Y2" s="783"/>
      <c r="Z2" s="783"/>
      <c r="AA2" s="783"/>
      <c r="AB2" s="783"/>
      <c r="AC2" s="783"/>
      <c r="AD2" s="783"/>
      <c r="AE2" s="783"/>
      <c r="AF2" s="783"/>
      <c r="AG2" s="783"/>
      <c r="AH2" s="783"/>
      <c r="AI2" s="783"/>
      <c r="AJ2" s="783"/>
      <c r="AK2" s="783"/>
      <c r="AL2" s="783"/>
      <c r="AM2" s="783"/>
      <c r="AN2" s="783"/>
      <c r="AO2" s="783"/>
      <c r="AP2" s="783"/>
      <c r="AQ2" s="783"/>
      <c r="AR2" s="783"/>
      <c r="AS2" s="783"/>
      <c r="AT2" s="783"/>
      <c r="AU2" s="783"/>
      <c r="AV2" s="783"/>
      <c r="AW2" s="783"/>
      <c r="AX2" s="783"/>
      <c r="AY2" s="783"/>
      <c r="AZ2" s="783"/>
      <c r="BA2" s="783"/>
      <c r="BB2" s="783"/>
      <c r="BC2" s="783"/>
    </row>
    <row r="3" spans="1:55" ht="6" customHeight="1" x14ac:dyDescent="0.25">
      <c r="B3" s="525"/>
      <c r="C3" s="525"/>
      <c r="D3" s="525"/>
      <c r="E3" s="525"/>
      <c r="F3" s="525"/>
      <c r="G3" s="525"/>
      <c r="H3" s="525"/>
      <c r="I3" s="525"/>
      <c r="J3" s="525"/>
      <c r="K3" s="525"/>
      <c r="L3" s="525"/>
      <c r="M3" s="525"/>
      <c r="N3" s="525"/>
      <c r="O3" s="525"/>
      <c r="P3" s="525"/>
      <c r="Q3" s="525"/>
      <c r="R3" s="525"/>
      <c r="S3" s="525"/>
      <c r="T3" s="525"/>
      <c r="U3" s="525"/>
      <c r="V3" s="525"/>
      <c r="W3" s="525"/>
      <c r="X3" s="525"/>
      <c r="Y3" s="525"/>
      <c r="Z3" s="525"/>
      <c r="AA3" s="525"/>
      <c r="AB3" s="525"/>
      <c r="AC3" s="525"/>
      <c r="AD3" s="525"/>
      <c r="AE3" s="525"/>
      <c r="AF3" s="525"/>
      <c r="AG3" s="525"/>
      <c r="AH3" s="525"/>
      <c r="AI3" s="525"/>
      <c r="AJ3" s="525"/>
      <c r="AK3" s="525"/>
      <c r="AL3" s="525"/>
      <c r="AM3" s="525"/>
      <c r="AN3" s="525"/>
      <c r="AO3" s="525"/>
      <c r="AP3" s="525"/>
      <c r="AQ3" s="525"/>
      <c r="AR3" s="525"/>
      <c r="AS3" s="525"/>
      <c r="AT3" s="525"/>
      <c r="AU3" s="525"/>
      <c r="AV3" s="525"/>
      <c r="AW3" s="525"/>
      <c r="AX3" s="525"/>
      <c r="AY3" s="525"/>
      <c r="AZ3" s="525"/>
      <c r="BA3" s="525"/>
      <c r="BB3" s="525"/>
      <c r="BC3" s="525"/>
    </row>
    <row r="4" spans="1:55" ht="44.25" customHeight="1" x14ac:dyDescent="0.25">
      <c r="B4" s="760" t="s">
        <v>45</v>
      </c>
      <c r="C4" s="784" t="s">
        <v>34</v>
      </c>
      <c r="D4" s="785"/>
      <c r="E4" s="785"/>
      <c r="F4" s="786"/>
      <c r="G4" s="767" t="s">
        <v>311</v>
      </c>
      <c r="H4" s="784" t="s">
        <v>35</v>
      </c>
      <c r="I4" s="785"/>
      <c r="J4" s="785"/>
      <c r="K4" s="786"/>
      <c r="L4" s="787" t="s">
        <v>312</v>
      </c>
      <c r="M4" s="760" t="s">
        <v>36</v>
      </c>
      <c r="N4" s="760"/>
      <c r="O4" s="760"/>
      <c r="P4" s="766" t="s">
        <v>313</v>
      </c>
      <c r="Q4" s="760" t="s">
        <v>37</v>
      </c>
      <c r="R4" s="760"/>
      <c r="S4" s="760"/>
      <c r="T4" s="760"/>
      <c r="U4" s="760" t="s">
        <v>38</v>
      </c>
      <c r="V4" s="760"/>
      <c r="W4" s="760"/>
      <c r="X4" s="760"/>
      <c r="Y4" s="766" t="s">
        <v>314</v>
      </c>
      <c r="Z4" s="760" t="s">
        <v>39</v>
      </c>
      <c r="AA4" s="760"/>
      <c r="AB4" s="760"/>
      <c r="AC4" s="766" t="s">
        <v>315</v>
      </c>
      <c r="AD4" s="760" t="s">
        <v>40</v>
      </c>
      <c r="AE4" s="760"/>
      <c r="AF4" s="760"/>
      <c r="AG4" s="760"/>
      <c r="AH4" s="760" t="s">
        <v>41</v>
      </c>
      <c r="AI4" s="760"/>
      <c r="AJ4" s="760"/>
      <c r="AK4" s="760"/>
      <c r="AL4" s="766" t="s">
        <v>316</v>
      </c>
      <c r="AM4" s="760" t="s">
        <v>42</v>
      </c>
      <c r="AN4" s="760"/>
      <c r="AO4" s="760"/>
      <c r="AP4" s="766" t="s">
        <v>317</v>
      </c>
      <c r="AQ4" s="760" t="s">
        <v>318</v>
      </c>
      <c r="AR4" s="760"/>
      <c r="AS4" s="760"/>
      <c r="AT4" s="760"/>
      <c r="AU4" s="760" t="s">
        <v>43</v>
      </c>
      <c r="AV4" s="760"/>
      <c r="AW4" s="760"/>
      <c r="AX4" s="760"/>
      <c r="AY4" s="766" t="s">
        <v>319</v>
      </c>
      <c r="AZ4" s="760" t="s">
        <v>44</v>
      </c>
      <c r="BA4" s="760"/>
      <c r="BB4" s="760"/>
      <c r="BC4" s="760"/>
    </row>
    <row r="5" spans="1:55" ht="78" customHeight="1" x14ac:dyDescent="0.25">
      <c r="B5" s="760"/>
      <c r="C5" s="526" t="s">
        <v>320</v>
      </c>
      <c r="D5" s="515" t="s">
        <v>321</v>
      </c>
      <c r="E5" s="515" t="s">
        <v>322</v>
      </c>
      <c r="F5" s="515" t="s">
        <v>323</v>
      </c>
      <c r="G5" s="768"/>
      <c r="H5" s="515" t="s">
        <v>324</v>
      </c>
      <c r="I5" s="515" t="s">
        <v>325</v>
      </c>
      <c r="J5" s="515" t="s">
        <v>326</v>
      </c>
      <c r="K5" s="515" t="s">
        <v>327</v>
      </c>
      <c r="L5" s="787"/>
      <c r="M5" s="515" t="s">
        <v>328</v>
      </c>
      <c r="N5" s="515" t="s">
        <v>329</v>
      </c>
      <c r="O5" s="515" t="s">
        <v>206</v>
      </c>
      <c r="P5" s="766"/>
      <c r="Q5" s="515" t="s">
        <v>330</v>
      </c>
      <c r="R5" s="515" t="s">
        <v>322</v>
      </c>
      <c r="S5" s="515" t="s">
        <v>331</v>
      </c>
      <c r="T5" s="515" t="s">
        <v>332</v>
      </c>
      <c r="U5" s="515" t="s">
        <v>333</v>
      </c>
      <c r="V5" s="515" t="s">
        <v>334</v>
      </c>
      <c r="W5" s="515" t="s">
        <v>335</v>
      </c>
      <c r="X5" s="515" t="s">
        <v>336</v>
      </c>
      <c r="Y5" s="766"/>
      <c r="Z5" s="527" t="s">
        <v>337</v>
      </c>
      <c r="AA5" s="515" t="s">
        <v>338</v>
      </c>
      <c r="AB5" s="515" t="s">
        <v>339</v>
      </c>
      <c r="AC5" s="766"/>
      <c r="AD5" s="515" t="s">
        <v>330</v>
      </c>
      <c r="AE5" s="515" t="s">
        <v>322</v>
      </c>
      <c r="AF5" s="515" t="s">
        <v>331</v>
      </c>
      <c r="AG5" s="515" t="s">
        <v>332</v>
      </c>
      <c r="AH5" s="515" t="s">
        <v>333</v>
      </c>
      <c r="AI5" s="515" t="s">
        <v>340</v>
      </c>
      <c r="AJ5" s="515" t="s">
        <v>341</v>
      </c>
      <c r="AK5" s="515" t="s">
        <v>342</v>
      </c>
      <c r="AL5" s="766"/>
      <c r="AM5" s="515" t="s">
        <v>328</v>
      </c>
      <c r="AN5" s="515" t="s">
        <v>329</v>
      </c>
      <c r="AO5" s="515" t="s">
        <v>205</v>
      </c>
      <c r="AP5" s="766"/>
      <c r="AQ5" s="515" t="s">
        <v>343</v>
      </c>
      <c r="AR5" s="515" t="s">
        <v>344</v>
      </c>
      <c r="AS5" s="515" t="s">
        <v>345</v>
      </c>
      <c r="AT5" s="515" t="s">
        <v>346</v>
      </c>
      <c r="AU5" s="515" t="s">
        <v>333</v>
      </c>
      <c r="AV5" s="515" t="s">
        <v>340</v>
      </c>
      <c r="AW5" s="515" t="s">
        <v>341</v>
      </c>
      <c r="AX5" s="515" t="s">
        <v>342</v>
      </c>
      <c r="AY5" s="766"/>
      <c r="AZ5" s="515" t="s">
        <v>337</v>
      </c>
      <c r="BA5" s="515" t="s">
        <v>338</v>
      </c>
      <c r="BB5" s="515" t="s">
        <v>339</v>
      </c>
      <c r="BC5" s="515" t="s">
        <v>347</v>
      </c>
    </row>
    <row r="6" spans="1:55" x14ac:dyDescent="0.25">
      <c r="B6" s="515"/>
      <c r="C6" s="516"/>
      <c r="D6" s="516">
        <v>1</v>
      </c>
      <c r="E6" s="516">
        <v>2</v>
      </c>
      <c r="F6" s="516">
        <v>3</v>
      </c>
      <c r="G6" s="516">
        <v>4</v>
      </c>
      <c r="H6" s="516">
        <v>5</v>
      </c>
      <c r="I6" s="516">
        <v>6</v>
      </c>
      <c r="J6" s="516">
        <v>7</v>
      </c>
      <c r="K6" s="516">
        <v>8</v>
      </c>
      <c r="L6" s="516">
        <v>9</v>
      </c>
      <c r="M6" s="516">
        <v>10</v>
      </c>
      <c r="N6" s="516">
        <v>11</v>
      </c>
      <c r="O6" s="516">
        <v>12</v>
      </c>
      <c r="P6" s="516">
        <v>13</v>
      </c>
      <c r="Q6" s="516">
        <v>14</v>
      </c>
      <c r="R6" s="516">
        <v>15</v>
      </c>
      <c r="S6" s="516">
        <v>16</v>
      </c>
      <c r="T6" s="516">
        <v>17</v>
      </c>
      <c r="U6" s="516">
        <v>18</v>
      </c>
      <c r="V6" s="516">
        <v>19</v>
      </c>
      <c r="W6" s="516">
        <v>20</v>
      </c>
      <c r="X6" s="516">
        <v>21</v>
      </c>
      <c r="Y6" s="516">
        <v>22</v>
      </c>
      <c r="Z6" s="516">
        <v>23</v>
      </c>
      <c r="AA6" s="516">
        <v>24</v>
      </c>
      <c r="AB6" s="516">
        <v>25</v>
      </c>
      <c r="AC6" s="516">
        <v>26</v>
      </c>
      <c r="AD6" s="516">
        <v>27</v>
      </c>
      <c r="AE6" s="516">
        <v>28</v>
      </c>
      <c r="AF6" s="516">
        <v>29</v>
      </c>
      <c r="AG6" s="516">
        <v>30</v>
      </c>
      <c r="AH6" s="516">
        <v>31</v>
      </c>
      <c r="AI6" s="516">
        <v>32</v>
      </c>
      <c r="AJ6" s="516">
        <v>33</v>
      </c>
      <c r="AK6" s="516">
        <v>34</v>
      </c>
      <c r="AL6" s="516">
        <v>35</v>
      </c>
      <c r="AM6" s="516">
        <v>36</v>
      </c>
      <c r="AN6" s="516">
        <v>37</v>
      </c>
      <c r="AO6" s="516">
        <v>38</v>
      </c>
      <c r="AP6" s="516">
        <v>39</v>
      </c>
      <c r="AQ6" s="516">
        <v>40</v>
      </c>
      <c r="AR6" s="516">
        <v>41</v>
      </c>
      <c r="AS6" s="516">
        <v>42</v>
      </c>
      <c r="AT6" s="516">
        <v>43</v>
      </c>
      <c r="AU6" s="516">
        <v>44</v>
      </c>
      <c r="AV6" s="516">
        <v>45</v>
      </c>
      <c r="AW6" s="516">
        <v>46</v>
      </c>
      <c r="AX6" s="516">
        <v>47</v>
      </c>
      <c r="AY6" s="516">
        <v>48</v>
      </c>
      <c r="AZ6" s="516">
        <v>49</v>
      </c>
      <c r="BA6" s="516">
        <v>50</v>
      </c>
      <c r="BB6" s="516">
        <v>51</v>
      </c>
      <c r="BC6" s="516">
        <v>52</v>
      </c>
    </row>
    <row r="7" spans="1:55" x14ac:dyDescent="0.25">
      <c r="B7" s="515">
        <v>1</v>
      </c>
      <c r="C7" s="524"/>
      <c r="D7" s="524"/>
      <c r="E7" s="524"/>
      <c r="F7" s="524"/>
      <c r="G7" s="524"/>
      <c r="H7" s="524"/>
      <c r="I7" s="524"/>
      <c r="J7" s="524"/>
      <c r="K7" s="524"/>
      <c r="L7" s="524">
        <v>16</v>
      </c>
      <c r="M7" s="524"/>
      <c r="N7" s="524"/>
      <c r="O7" s="524"/>
      <c r="P7" s="524"/>
      <c r="Q7" s="524"/>
      <c r="R7" s="534"/>
      <c r="S7" s="533"/>
      <c r="T7" s="533" t="s">
        <v>208</v>
      </c>
      <c r="U7" s="533" t="s">
        <v>142</v>
      </c>
      <c r="V7" s="533" t="s">
        <v>142</v>
      </c>
      <c r="W7" s="524"/>
      <c r="X7" s="524"/>
      <c r="Y7" s="524"/>
      <c r="Z7" s="524"/>
      <c r="AA7" s="524"/>
      <c r="AB7" s="524"/>
      <c r="AC7" s="524"/>
      <c r="AD7" s="524"/>
      <c r="AE7" s="524"/>
      <c r="AF7" s="524">
        <v>17.3</v>
      </c>
      <c r="AG7" s="528"/>
      <c r="AH7" s="524"/>
      <c r="AI7" s="524"/>
      <c r="AJ7" s="524"/>
      <c r="AK7" s="533"/>
      <c r="AL7" s="533"/>
      <c r="AM7" s="533"/>
      <c r="AN7" s="524" t="s">
        <v>208</v>
      </c>
      <c r="AO7" s="533" t="s">
        <v>211</v>
      </c>
      <c r="AP7" s="533" t="s">
        <v>211</v>
      </c>
      <c r="AQ7" s="533" t="s">
        <v>211</v>
      </c>
      <c r="AR7" s="533" t="s">
        <v>211</v>
      </c>
      <c r="AS7" s="533" t="s">
        <v>380</v>
      </c>
      <c r="AT7" s="533" t="s">
        <v>207</v>
      </c>
      <c r="AU7" s="533" t="s">
        <v>142</v>
      </c>
      <c r="AV7" s="533" t="s">
        <v>142</v>
      </c>
      <c r="AW7" s="533" t="s">
        <v>142</v>
      </c>
      <c r="AX7" s="533" t="s">
        <v>142</v>
      </c>
      <c r="AY7" s="533" t="s">
        <v>142</v>
      </c>
      <c r="AZ7" s="533" t="s">
        <v>142</v>
      </c>
      <c r="BA7" s="533" t="s">
        <v>142</v>
      </c>
      <c r="BB7" s="533" t="s">
        <v>142</v>
      </c>
      <c r="BC7" s="533" t="s">
        <v>142</v>
      </c>
    </row>
    <row r="8" spans="1:55" ht="15" customHeight="1" x14ac:dyDescent="0.25">
      <c r="B8" s="515">
        <v>2</v>
      </c>
      <c r="C8" s="524"/>
      <c r="D8" s="524"/>
      <c r="E8" s="524"/>
      <c r="F8" s="524"/>
      <c r="G8" s="524"/>
      <c r="H8" s="524"/>
      <c r="I8" s="524"/>
      <c r="J8" s="524"/>
      <c r="K8" s="524"/>
      <c r="L8" s="524">
        <v>14.8</v>
      </c>
      <c r="M8" s="524"/>
      <c r="N8" s="524"/>
      <c r="O8" s="524"/>
      <c r="P8" s="524"/>
      <c r="Q8" s="524"/>
      <c r="R8" s="533" t="s">
        <v>380</v>
      </c>
      <c r="S8" s="533" t="s">
        <v>208</v>
      </c>
      <c r="T8" s="533" t="s">
        <v>208</v>
      </c>
      <c r="U8" s="533" t="s">
        <v>142</v>
      </c>
      <c r="V8" s="533" t="s">
        <v>142</v>
      </c>
      <c r="W8" s="524"/>
      <c r="X8" s="524"/>
      <c r="Y8" s="524"/>
      <c r="Z8" s="524"/>
      <c r="AA8" s="524"/>
      <c r="AB8" s="524"/>
      <c r="AC8" s="524"/>
      <c r="AD8" s="524"/>
      <c r="AE8" s="524"/>
      <c r="AF8" s="524">
        <v>16.5</v>
      </c>
      <c r="AG8" s="528"/>
      <c r="AH8" s="524"/>
      <c r="AI8" s="524"/>
      <c r="AJ8" s="533"/>
      <c r="AK8" s="533"/>
      <c r="AL8" s="533"/>
      <c r="AM8" s="524" t="s">
        <v>211</v>
      </c>
      <c r="AN8" s="533" t="s">
        <v>211</v>
      </c>
      <c r="AO8" s="533" t="s">
        <v>211</v>
      </c>
      <c r="AP8" s="533" t="s">
        <v>211</v>
      </c>
      <c r="AQ8" s="533" t="s">
        <v>211</v>
      </c>
      <c r="AR8" s="533" t="s">
        <v>380</v>
      </c>
      <c r="AS8" s="533" t="s">
        <v>207</v>
      </c>
      <c r="AT8" s="533" t="s">
        <v>212</v>
      </c>
      <c r="AU8" s="524"/>
      <c r="AV8" s="524"/>
      <c r="AW8" s="524"/>
      <c r="AX8" s="524"/>
      <c r="AY8" s="524"/>
      <c r="AZ8" s="524"/>
      <c r="BA8" s="524"/>
      <c r="BB8" s="524"/>
      <c r="BC8" s="524"/>
    </row>
    <row r="9" spans="1:55" ht="15" customHeight="1" x14ac:dyDescent="0.25">
      <c r="A9" s="522"/>
      <c r="B9" s="529"/>
      <c r="C9" s="529"/>
      <c r="D9" s="529">
        <v>1</v>
      </c>
      <c r="E9" s="529">
        <v>2</v>
      </c>
      <c r="F9" s="529">
        <v>3</v>
      </c>
      <c r="G9" s="529">
        <v>4</v>
      </c>
      <c r="H9" s="529">
        <v>5</v>
      </c>
      <c r="I9" s="529">
        <v>6</v>
      </c>
      <c r="J9" s="529">
        <v>7</v>
      </c>
      <c r="K9" s="529">
        <v>8</v>
      </c>
      <c r="L9" s="529">
        <v>9</v>
      </c>
      <c r="M9" s="529">
        <v>10</v>
      </c>
      <c r="N9" s="529">
        <v>11</v>
      </c>
      <c r="O9" s="529">
        <v>12</v>
      </c>
      <c r="P9" s="529">
        <v>13</v>
      </c>
      <c r="Q9" s="529">
        <v>14</v>
      </c>
      <c r="R9" s="529">
        <v>15</v>
      </c>
      <c r="S9" s="529">
        <v>16</v>
      </c>
      <c r="T9" s="529">
        <v>17</v>
      </c>
      <c r="U9" s="529"/>
      <c r="V9" s="529"/>
      <c r="W9" s="529">
        <v>1</v>
      </c>
      <c r="X9" s="529">
        <v>2</v>
      </c>
      <c r="Y9" s="529">
        <v>3</v>
      </c>
      <c r="Z9" s="529">
        <v>4</v>
      </c>
      <c r="AA9" s="529">
        <v>5</v>
      </c>
      <c r="AB9" s="529">
        <v>6</v>
      </c>
      <c r="AC9" s="529">
        <v>7</v>
      </c>
      <c r="AD9" s="529">
        <v>8</v>
      </c>
      <c r="AE9" s="529">
        <v>9</v>
      </c>
      <c r="AF9" s="529">
        <v>10</v>
      </c>
      <c r="AG9" s="529">
        <v>11</v>
      </c>
      <c r="AH9" s="529">
        <v>12</v>
      </c>
      <c r="AI9" s="529">
        <v>13</v>
      </c>
      <c r="AJ9" s="529">
        <v>14</v>
      </c>
      <c r="AK9" s="529">
        <v>15</v>
      </c>
      <c r="AL9" s="529">
        <v>16</v>
      </c>
      <c r="AM9" s="529">
        <v>17</v>
      </c>
      <c r="AN9" s="529">
        <v>18</v>
      </c>
      <c r="AO9" s="529">
        <v>19</v>
      </c>
      <c r="AP9" s="529">
        <v>20</v>
      </c>
      <c r="AQ9" s="529">
        <v>21</v>
      </c>
      <c r="AR9" s="529">
        <v>22</v>
      </c>
      <c r="AS9" s="529">
        <v>23</v>
      </c>
      <c r="AT9" s="529">
        <v>24</v>
      </c>
      <c r="AU9" s="529"/>
      <c r="AV9" s="529"/>
      <c r="AW9" s="529"/>
      <c r="AX9" s="529"/>
      <c r="AY9" s="529"/>
      <c r="AZ9" s="529"/>
      <c r="BA9" s="529"/>
      <c r="BB9" s="529"/>
      <c r="BC9" s="529"/>
    </row>
    <row r="10" spans="1:55" x14ac:dyDescent="0.25">
      <c r="B10" s="517"/>
      <c r="C10" s="517"/>
      <c r="D10" s="517"/>
      <c r="E10" s="517"/>
      <c r="F10" s="517"/>
      <c r="G10" s="517"/>
      <c r="H10" s="517"/>
      <c r="I10" s="517"/>
      <c r="J10" s="517"/>
      <c r="K10" s="517"/>
      <c r="L10" s="517"/>
      <c r="M10" s="517"/>
      <c r="N10" s="517"/>
      <c r="O10" s="517"/>
      <c r="P10" s="517"/>
      <c r="Q10" s="517"/>
      <c r="R10" s="517"/>
      <c r="S10" s="517"/>
      <c r="T10" s="517"/>
      <c r="U10" s="517"/>
      <c r="V10" s="517"/>
      <c r="W10" s="517"/>
      <c r="X10" s="517"/>
      <c r="Y10" s="517"/>
      <c r="Z10" s="517"/>
      <c r="AA10" s="517"/>
      <c r="AB10" s="517"/>
      <c r="AC10" s="517"/>
      <c r="AD10" s="517"/>
      <c r="AE10" s="517"/>
      <c r="AF10" s="517"/>
      <c r="AG10" s="517"/>
      <c r="AH10" s="517"/>
      <c r="AI10" s="517"/>
      <c r="AJ10" s="517"/>
      <c r="AK10" s="517"/>
      <c r="AL10" s="517"/>
      <c r="AM10" s="517"/>
      <c r="AN10" s="517"/>
      <c r="AO10" s="517"/>
      <c r="AP10" s="517"/>
      <c r="AQ10" s="517"/>
      <c r="AR10" s="517"/>
      <c r="AS10" s="517"/>
      <c r="AT10" s="517"/>
      <c r="AU10" s="517"/>
      <c r="AV10" s="517"/>
      <c r="AW10" s="517"/>
      <c r="AX10" s="517"/>
      <c r="AY10" s="517"/>
    </row>
    <row r="11" spans="1:55" ht="7.5" customHeight="1" x14ac:dyDescent="0.25">
      <c r="B11" s="788" t="s">
        <v>150</v>
      </c>
      <c r="C11" s="788"/>
      <c r="D11" s="788"/>
      <c r="E11" s="788"/>
      <c r="F11" s="788"/>
      <c r="G11" s="788"/>
      <c r="H11" s="788"/>
      <c r="I11" s="788"/>
      <c r="J11" s="517"/>
      <c r="K11" s="517"/>
      <c r="L11" s="517"/>
      <c r="M11" s="517"/>
      <c r="N11" s="517"/>
      <c r="O11" s="517"/>
      <c r="P11" s="517"/>
      <c r="Q11" s="517"/>
      <c r="R11" s="517"/>
      <c r="S11" s="517"/>
      <c r="T11" s="517"/>
      <c r="U11" s="517"/>
      <c r="V11" s="517"/>
      <c r="W11" s="517"/>
      <c r="X11" s="517"/>
      <c r="Y11" s="517"/>
      <c r="Z11" s="517"/>
      <c r="AA11" s="517"/>
      <c r="AB11" s="517"/>
      <c r="AC11" s="517"/>
      <c r="AD11" s="517"/>
      <c r="AE11" s="517"/>
      <c r="AF11" s="517"/>
      <c r="AG11" s="517"/>
      <c r="AH11" s="517"/>
      <c r="AI11" s="517"/>
      <c r="AJ11" s="517"/>
      <c r="AK11" s="517"/>
      <c r="AL11" s="517"/>
      <c r="AM11" s="517"/>
      <c r="AN11" s="517"/>
      <c r="AO11" s="517"/>
      <c r="AP11" s="517"/>
      <c r="AQ11" s="517"/>
      <c r="AR11" s="517"/>
      <c r="AS11" s="517"/>
      <c r="AT11" s="517"/>
      <c r="AU11" s="517"/>
      <c r="AV11" s="517"/>
      <c r="AW11" s="517"/>
      <c r="AX11" s="517"/>
      <c r="AY11" s="517"/>
    </row>
    <row r="12" spans="1:55" ht="9.75" customHeight="1" x14ac:dyDescent="0.25">
      <c r="B12" s="775" t="s">
        <v>29</v>
      </c>
      <c r="C12" s="775"/>
      <c r="D12" s="775"/>
      <c r="E12" s="775"/>
      <c r="F12" s="775"/>
      <c r="G12" s="789" t="s">
        <v>128</v>
      </c>
      <c r="H12" s="789"/>
      <c r="I12" s="789"/>
      <c r="J12" s="789"/>
      <c r="K12" s="789"/>
      <c r="L12" s="789"/>
      <c r="M12" s="789"/>
      <c r="N12" s="789" t="s">
        <v>210</v>
      </c>
      <c r="O12" s="789"/>
      <c r="P12" s="789"/>
      <c r="Q12" s="789"/>
      <c r="R12" s="789"/>
      <c r="S12" s="789"/>
      <c r="T12" s="789"/>
      <c r="U12" s="775" t="s">
        <v>209</v>
      </c>
      <c r="V12" s="775"/>
      <c r="W12" s="775"/>
      <c r="X12" s="775"/>
      <c r="Y12" s="775"/>
      <c r="Z12" s="775"/>
      <c r="AA12" s="775"/>
      <c r="AB12" s="789" t="s">
        <v>46</v>
      </c>
      <c r="AC12" s="789"/>
      <c r="AD12" s="789"/>
      <c r="AE12" s="789"/>
      <c r="AF12" s="789"/>
      <c r="AG12" s="776" t="s">
        <v>30</v>
      </c>
      <c r="AH12" s="776"/>
      <c r="AI12" s="776"/>
      <c r="AJ12" s="776"/>
      <c r="AK12" s="776"/>
      <c r="AL12" s="776"/>
      <c r="AM12" s="521"/>
      <c r="AN12" s="521"/>
      <c r="AO12" s="521"/>
      <c r="AP12" s="521"/>
      <c r="AQ12" s="776"/>
      <c r="AR12" s="776"/>
      <c r="AS12" s="776"/>
      <c r="AT12" s="776"/>
      <c r="AU12" s="776"/>
      <c r="AV12" s="776"/>
      <c r="AW12" s="776"/>
      <c r="AX12" s="790"/>
      <c r="AY12" s="790"/>
    </row>
    <row r="13" spans="1:55" ht="30.75" customHeight="1" x14ac:dyDescent="0.25">
      <c r="B13" s="517"/>
      <c r="C13" s="517"/>
      <c r="D13" s="517"/>
      <c r="E13" s="517"/>
      <c r="F13" s="517"/>
      <c r="G13" s="517"/>
      <c r="H13" s="517"/>
      <c r="I13" s="517"/>
      <c r="J13" s="517"/>
      <c r="K13" s="517"/>
      <c r="L13" s="517"/>
      <c r="M13" s="517"/>
      <c r="N13" s="517"/>
      <c r="O13" s="517"/>
      <c r="P13" s="517"/>
      <c r="Q13" s="517"/>
      <c r="R13" s="517"/>
      <c r="S13" s="517"/>
      <c r="T13" s="517"/>
      <c r="U13" s="517"/>
      <c r="V13" s="517"/>
      <c r="W13" s="517"/>
      <c r="X13" s="517"/>
      <c r="Y13" s="517"/>
      <c r="Z13" s="517"/>
      <c r="AA13" s="517"/>
      <c r="AB13" s="517"/>
      <c r="AC13" s="517"/>
      <c r="AD13" s="517"/>
      <c r="AE13" s="517"/>
      <c r="AF13" s="517"/>
      <c r="AG13" s="517"/>
      <c r="AH13" s="517"/>
      <c r="AI13" s="517"/>
      <c r="AJ13" s="517"/>
      <c r="AK13" s="517"/>
      <c r="AL13" s="517"/>
      <c r="AM13" s="517"/>
      <c r="AN13" s="517"/>
      <c r="AO13" s="517"/>
      <c r="AP13" s="517"/>
      <c r="AQ13" s="517"/>
      <c r="AR13" s="517"/>
      <c r="AS13" s="517"/>
      <c r="AT13" s="517"/>
      <c r="AU13" s="517"/>
      <c r="AV13" s="517"/>
      <c r="AW13" s="517"/>
      <c r="AX13" s="517"/>
      <c r="AY13" s="517"/>
    </row>
    <row r="14" spans="1:55" ht="8.25" customHeight="1" x14ac:dyDescent="0.25">
      <c r="B14" s="514"/>
      <c r="C14" s="772"/>
      <c r="D14" s="773"/>
      <c r="E14" s="774"/>
      <c r="F14" s="514"/>
      <c r="G14" s="514"/>
      <c r="H14" s="514"/>
      <c r="I14" s="769" t="s">
        <v>207</v>
      </c>
      <c r="J14" s="770"/>
      <c r="K14" s="771"/>
      <c r="L14" s="514"/>
      <c r="M14" s="514"/>
      <c r="N14" s="514"/>
      <c r="O14" s="791" t="s">
        <v>208</v>
      </c>
      <c r="P14" s="791"/>
      <c r="Q14" s="791"/>
      <c r="R14" s="514"/>
      <c r="S14" s="514"/>
      <c r="T14" s="514"/>
      <c r="U14" s="514"/>
      <c r="V14" s="791" t="s">
        <v>211</v>
      </c>
      <c r="W14" s="791"/>
      <c r="X14" s="791"/>
      <c r="Y14" s="514"/>
      <c r="Z14" s="514"/>
      <c r="AA14" s="514"/>
      <c r="AB14" s="514"/>
      <c r="AC14" s="791" t="s">
        <v>212</v>
      </c>
      <c r="AD14" s="791"/>
      <c r="AE14" s="791"/>
      <c r="AF14" s="514"/>
      <c r="AG14" s="514"/>
      <c r="AH14" s="514"/>
      <c r="AI14" s="772" t="s">
        <v>142</v>
      </c>
      <c r="AJ14" s="773"/>
      <c r="AK14" s="774"/>
      <c r="AL14" s="514"/>
      <c r="AM14" s="514"/>
      <c r="AN14" s="514"/>
      <c r="AO14" s="514"/>
      <c r="AP14" s="514"/>
      <c r="AQ14" s="514"/>
      <c r="AR14" s="514"/>
      <c r="AS14" s="792"/>
      <c r="AT14" s="792"/>
      <c r="AU14" s="792"/>
      <c r="AV14" s="514"/>
      <c r="AW14" s="514"/>
      <c r="AX14" s="514"/>
      <c r="AY14" s="514"/>
    </row>
    <row r="15" spans="1:55" ht="12.75" customHeight="1" x14ac:dyDescent="0.25">
      <c r="B15" s="514"/>
      <c r="C15" s="514"/>
      <c r="D15" s="514"/>
      <c r="E15" s="514"/>
      <c r="F15" s="514"/>
      <c r="G15" s="514"/>
      <c r="H15" s="514"/>
      <c r="I15" s="519"/>
      <c r="J15" s="514"/>
      <c r="K15" s="514"/>
      <c r="L15" s="514"/>
      <c r="M15" s="514"/>
      <c r="N15" s="514"/>
      <c r="O15" s="514"/>
      <c r="P15" s="514"/>
      <c r="Q15" s="514"/>
      <c r="R15" s="518"/>
      <c r="S15" s="518"/>
      <c r="T15" s="514"/>
      <c r="U15" s="514"/>
      <c r="V15" s="514"/>
      <c r="W15" s="514"/>
      <c r="X15" s="514"/>
      <c r="Y15" s="514"/>
      <c r="Z15" s="514"/>
      <c r="AA15" s="514"/>
      <c r="AB15" s="518"/>
      <c r="AC15" s="514"/>
      <c r="AD15" s="514"/>
      <c r="AE15" s="514"/>
      <c r="AF15" s="514"/>
      <c r="AG15" s="514"/>
      <c r="AH15" s="514"/>
      <c r="AI15" s="514"/>
      <c r="AJ15" s="514"/>
      <c r="AK15" s="514"/>
      <c r="AL15" s="514"/>
      <c r="AM15" s="514"/>
      <c r="AN15" s="514"/>
      <c r="AO15" s="514"/>
      <c r="AP15" s="514"/>
      <c r="AQ15" s="514"/>
      <c r="AR15" s="514"/>
      <c r="AS15" s="514"/>
      <c r="AT15" s="514"/>
      <c r="AU15" s="514"/>
      <c r="AV15" s="518"/>
      <c r="AW15" s="514"/>
      <c r="AX15" s="514"/>
      <c r="AY15" s="514"/>
    </row>
    <row r="17" spans="2:55" ht="15.6" x14ac:dyDescent="0.25">
      <c r="B17" s="517"/>
      <c r="C17" s="517"/>
      <c r="D17" s="517"/>
      <c r="E17" s="517"/>
      <c r="F17" s="517"/>
      <c r="G17" s="517"/>
      <c r="H17" s="517"/>
      <c r="I17" s="517"/>
      <c r="J17" s="517"/>
      <c r="K17" s="517"/>
      <c r="L17" s="517"/>
      <c r="M17" s="517"/>
      <c r="N17" s="517"/>
      <c r="O17" s="518"/>
      <c r="P17" s="518"/>
      <c r="Q17" s="518"/>
      <c r="R17" s="517"/>
      <c r="S17" s="517"/>
      <c r="T17" s="517"/>
      <c r="U17" s="517"/>
      <c r="V17" s="520" t="s">
        <v>213</v>
      </c>
      <c r="W17" s="520"/>
      <c r="X17" s="520"/>
      <c r="Y17" s="520"/>
      <c r="Z17" s="520"/>
      <c r="AA17" s="520"/>
      <c r="AB17" s="520"/>
      <c r="AC17" s="520"/>
      <c r="AD17" s="520"/>
      <c r="AE17" s="520"/>
      <c r="AF17" s="520"/>
      <c r="AG17" s="520"/>
      <c r="AH17" s="520"/>
      <c r="AI17" s="520"/>
      <c r="AJ17" s="520"/>
      <c r="AK17" s="520"/>
      <c r="AL17" s="520"/>
      <c r="AM17" s="520"/>
      <c r="AN17" s="520"/>
      <c r="AO17" s="520"/>
      <c r="AP17" s="520"/>
      <c r="AQ17" s="517"/>
      <c r="AR17" s="517"/>
      <c r="AS17" s="517"/>
      <c r="AT17" s="517"/>
      <c r="AU17" s="517"/>
      <c r="AV17" s="517"/>
      <c r="AW17" s="517"/>
      <c r="AX17" s="517"/>
      <c r="AY17" s="517"/>
    </row>
    <row r="19" spans="2:55" x14ac:dyDescent="0.25">
      <c r="B19" s="749" t="s">
        <v>214</v>
      </c>
      <c r="C19" s="749" t="s">
        <v>29</v>
      </c>
      <c r="D19" s="749"/>
      <c r="E19" s="749"/>
      <c r="F19" s="749"/>
      <c r="G19" s="749"/>
      <c r="H19" s="749"/>
      <c r="I19" s="749"/>
      <c r="J19" s="749"/>
      <c r="K19" s="749"/>
      <c r="L19" s="749"/>
      <c r="M19" s="749"/>
      <c r="N19" s="749"/>
      <c r="O19" s="749"/>
      <c r="P19" s="749"/>
      <c r="Q19" s="749"/>
      <c r="R19" s="749"/>
      <c r="S19" s="749"/>
      <c r="T19" s="749"/>
      <c r="U19" s="749"/>
      <c r="V19" s="749"/>
      <c r="W19" s="749"/>
      <c r="X19" s="749"/>
      <c r="Y19" s="749"/>
      <c r="Z19" s="749"/>
      <c r="AA19" s="751" t="s">
        <v>220</v>
      </c>
      <c r="AB19" s="752"/>
      <c r="AC19" s="752"/>
      <c r="AD19" s="752"/>
      <c r="AE19" s="749" t="s">
        <v>221</v>
      </c>
      <c r="AF19" s="749"/>
      <c r="AG19" s="749"/>
      <c r="AH19" s="749"/>
      <c r="AI19" s="749"/>
      <c r="AJ19" s="749"/>
      <c r="AK19" s="749"/>
      <c r="AL19" s="749"/>
      <c r="AM19" s="751" t="s">
        <v>232</v>
      </c>
      <c r="AN19" s="753"/>
      <c r="AO19" s="753"/>
      <c r="AP19" s="753"/>
      <c r="AQ19" s="753"/>
      <c r="AR19" s="753"/>
      <c r="AS19" s="753"/>
      <c r="AT19" s="753"/>
      <c r="AU19" s="751" t="s">
        <v>255</v>
      </c>
      <c r="AV19" s="751"/>
      <c r="AW19" s="751"/>
      <c r="AX19" s="751" t="s">
        <v>215</v>
      </c>
      <c r="AY19" s="751"/>
      <c r="AZ19" s="751"/>
      <c r="BA19" s="749" t="s">
        <v>6</v>
      </c>
      <c r="BB19" s="749"/>
      <c r="BC19" s="749"/>
    </row>
    <row r="20" spans="2:55" x14ac:dyDescent="0.25">
      <c r="B20" s="749"/>
      <c r="C20" s="749"/>
      <c r="D20" s="749"/>
      <c r="E20" s="749"/>
      <c r="F20" s="749"/>
      <c r="G20" s="749"/>
      <c r="H20" s="749"/>
      <c r="I20" s="749"/>
      <c r="J20" s="749"/>
      <c r="K20" s="749"/>
      <c r="L20" s="749"/>
      <c r="M20" s="749"/>
      <c r="N20" s="749"/>
      <c r="O20" s="749"/>
      <c r="P20" s="749"/>
      <c r="Q20" s="749"/>
      <c r="R20" s="749"/>
      <c r="S20" s="749"/>
      <c r="T20" s="749"/>
      <c r="U20" s="749"/>
      <c r="V20" s="749"/>
      <c r="W20" s="749"/>
      <c r="X20" s="749"/>
      <c r="Y20" s="749"/>
      <c r="Z20" s="749"/>
      <c r="AA20" s="752"/>
      <c r="AB20" s="752"/>
      <c r="AC20" s="752"/>
      <c r="AD20" s="752"/>
      <c r="AE20" s="749"/>
      <c r="AF20" s="749"/>
      <c r="AG20" s="749"/>
      <c r="AH20" s="749"/>
      <c r="AI20" s="749"/>
      <c r="AJ20" s="749"/>
      <c r="AK20" s="749"/>
      <c r="AL20" s="749"/>
      <c r="AM20" s="753"/>
      <c r="AN20" s="753"/>
      <c r="AO20" s="753"/>
      <c r="AP20" s="753"/>
      <c r="AQ20" s="753"/>
      <c r="AR20" s="753"/>
      <c r="AS20" s="753"/>
      <c r="AT20" s="753"/>
      <c r="AU20" s="751"/>
      <c r="AV20" s="751"/>
      <c r="AW20" s="751"/>
      <c r="AX20" s="749"/>
      <c r="AY20" s="749"/>
      <c r="AZ20" s="749"/>
      <c r="BA20" s="749"/>
      <c r="BB20" s="749"/>
      <c r="BC20" s="749"/>
    </row>
    <row r="21" spans="2:55" ht="32.4" customHeight="1" x14ac:dyDescent="0.25">
      <c r="B21" s="749"/>
      <c r="C21" s="749"/>
      <c r="D21" s="749"/>
      <c r="E21" s="749"/>
      <c r="F21" s="749"/>
      <c r="G21" s="749"/>
      <c r="H21" s="749"/>
      <c r="I21" s="749"/>
      <c r="J21" s="749"/>
      <c r="K21" s="749"/>
      <c r="L21" s="749"/>
      <c r="M21" s="749"/>
      <c r="N21" s="749"/>
      <c r="O21" s="749"/>
      <c r="P21" s="749"/>
      <c r="Q21" s="749"/>
      <c r="R21" s="749"/>
      <c r="S21" s="749"/>
      <c r="T21" s="749"/>
      <c r="U21" s="749"/>
      <c r="V21" s="749"/>
      <c r="W21" s="749"/>
      <c r="X21" s="749"/>
      <c r="Y21" s="749"/>
      <c r="Z21" s="749"/>
      <c r="AA21" s="752"/>
      <c r="AB21" s="752"/>
      <c r="AC21" s="752"/>
      <c r="AD21" s="752"/>
      <c r="AE21" s="749" t="s">
        <v>222</v>
      </c>
      <c r="AF21" s="749"/>
      <c r="AG21" s="749"/>
      <c r="AH21" s="749"/>
      <c r="AI21" s="751" t="s">
        <v>348</v>
      </c>
      <c r="AJ21" s="751"/>
      <c r="AK21" s="751"/>
      <c r="AL21" s="751"/>
      <c r="AM21" s="753"/>
      <c r="AN21" s="753"/>
      <c r="AO21" s="753"/>
      <c r="AP21" s="753"/>
      <c r="AQ21" s="753"/>
      <c r="AR21" s="753"/>
      <c r="AS21" s="753"/>
      <c r="AT21" s="753"/>
      <c r="AU21" s="751"/>
      <c r="AV21" s="751"/>
      <c r="AW21" s="751"/>
      <c r="AX21" s="749"/>
      <c r="AY21" s="749"/>
      <c r="AZ21" s="749"/>
      <c r="BA21" s="749"/>
      <c r="BB21" s="749"/>
      <c r="BC21" s="749"/>
    </row>
    <row r="22" spans="2:55" x14ac:dyDescent="0.25">
      <c r="B22" s="749"/>
      <c r="C22" s="749" t="s">
        <v>216</v>
      </c>
      <c r="D22" s="749"/>
      <c r="E22" s="749"/>
      <c r="F22" s="749"/>
      <c r="G22" s="749"/>
      <c r="H22" s="749"/>
      <c r="I22" s="749"/>
      <c r="J22" s="749"/>
      <c r="K22" s="749" t="s">
        <v>218</v>
      </c>
      <c r="L22" s="749"/>
      <c r="M22" s="749"/>
      <c r="N22" s="749"/>
      <c r="O22" s="749"/>
      <c r="P22" s="749"/>
      <c r="Q22" s="749"/>
      <c r="R22" s="749"/>
      <c r="S22" s="749" t="s">
        <v>219</v>
      </c>
      <c r="T22" s="749"/>
      <c r="U22" s="749"/>
      <c r="V22" s="749"/>
      <c r="W22" s="749"/>
      <c r="X22" s="749"/>
      <c r="Y22" s="749"/>
      <c r="Z22" s="749"/>
      <c r="AA22" s="752"/>
      <c r="AB22" s="752"/>
      <c r="AC22" s="752"/>
      <c r="AD22" s="752"/>
      <c r="AE22" s="749"/>
      <c r="AF22" s="749"/>
      <c r="AG22" s="749"/>
      <c r="AH22" s="749"/>
      <c r="AI22" s="751"/>
      <c r="AJ22" s="751"/>
      <c r="AK22" s="751"/>
      <c r="AL22" s="751"/>
      <c r="AM22" s="753"/>
      <c r="AN22" s="753"/>
      <c r="AO22" s="753"/>
      <c r="AP22" s="753"/>
      <c r="AQ22" s="753"/>
      <c r="AR22" s="753"/>
      <c r="AS22" s="753"/>
      <c r="AT22" s="753"/>
      <c r="AU22" s="751"/>
      <c r="AV22" s="751"/>
      <c r="AW22" s="751"/>
      <c r="AX22" s="749"/>
      <c r="AY22" s="749"/>
      <c r="AZ22" s="749"/>
      <c r="BA22" s="749"/>
      <c r="BB22" s="749"/>
      <c r="BC22" s="749"/>
    </row>
    <row r="23" spans="2:55" x14ac:dyDescent="0.25">
      <c r="B23" s="749"/>
      <c r="C23" s="749" t="s">
        <v>147</v>
      </c>
      <c r="D23" s="749"/>
      <c r="E23" s="749"/>
      <c r="F23" s="749"/>
      <c r="G23" s="749" t="s">
        <v>148</v>
      </c>
      <c r="H23" s="749"/>
      <c r="I23" s="749"/>
      <c r="J23" s="749"/>
      <c r="K23" s="749" t="s">
        <v>147</v>
      </c>
      <c r="L23" s="749"/>
      <c r="M23" s="749"/>
      <c r="N23" s="749"/>
      <c r="O23" s="749" t="s">
        <v>148</v>
      </c>
      <c r="P23" s="749"/>
      <c r="Q23" s="749"/>
      <c r="R23" s="749"/>
      <c r="S23" s="749" t="s">
        <v>147</v>
      </c>
      <c r="T23" s="749"/>
      <c r="U23" s="749"/>
      <c r="V23" s="749"/>
      <c r="W23" s="749" t="s">
        <v>148</v>
      </c>
      <c r="X23" s="749"/>
      <c r="Y23" s="749"/>
      <c r="Z23" s="749"/>
      <c r="AA23" s="749" t="s">
        <v>259</v>
      </c>
      <c r="AB23" s="749"/>
      <c r="AC23" s="749" t="s">
        <v>260</v>
      </c>
      <c r="AD23" s="749"/>
      <c r="AE23" s="749" t="s">
        <v>259</v>
      </c>
      <c r="AF23" s="749"/>
      <c r="AG23" s="749" t="s">
        <v>260</v>
      </c>
      <c r="AH23" s="749"/>
      <c r="AI23" s="530" t="s">
        <v>259</v>
      </c>
      <c r="AJ23" s="754" t="s">
        <v>260</v>
      </c>
      <c r="AK23" s="755"/>
      <c r="AL23" s="756"/>
      <c r="AM23" s="749" t="s">
        <v>147</v>
      </c>
      <c r="AN23" s="749"/>
      <c r="AO23" s="749"/>
      <c r="AP23" s="749"/>
      <c r="AQ23" s="749" t="s">
        <v>148</v>
      </c>
      <c r="AR23" s="749"/>
      <c r="AS23" s="749"/>
      <c r="AT23" s="749"/>
      <c r="AU23" s="749" t="s">
        <v>260</v>
      </c>
      <c r="AV23" s="749"/>
      <c r="AW23" s="749"/>
      <c r="AX23" s="749" t="s">
        <v>147</v>
      </c>
      <c r="AY23" s="749"/>
      <c r="AZ23" s="749"/>
      <c r="BA23" s="749" t="s">
        <v>147</v>
      </c>
      <c r="BB23" s="749"/>
      <c r="BC23" s="749"/>
    </row>
    <row r="24" spans="2:55" ht="24.75" customHeight="1" x14ac:dyDescent="0.25">
      <c r="B24" s="531" t="s">
        <v>217</v>
      </c>
      <c r="C24" s="758">
        <f>SUM(K24+S24)</f>
        <v>33.299999999999997</v>
      </c>
      <c r="D24" s="758"/>
      <c r="E24" s="758"/>
      <c r="F24" s="758"/>
      <c r="G24" s="750">
        <f>SUM(O24+W24)</f>
        <v>1200</v>
      </c>
      <c r="H24" s="750"/>
      <c r="I24" s="750"/>
      <c r="J24" s="750"/>
      <c r="K24" s="777">
        <v>16</v>
      </c>
      <c r="L24" s="777"/>
      <c r="M24" s="777"/>
      <c r="N24" s="777"/>
      <c r="O24" s="763">
        <v>576</v>
      </c>
      <c r="P24" s="778"/>
      <c r="Q24" s="778"/>
      <c r="R24" s="764"/>
      <c r="S24" s="759">
        <v>17.3</v>
      </c>
      <c r="T24" s="759"/>
      <c r="U24" s="759"/>
      <c r="V24" s="759"/>
      <c r="W24" s="750">
        <v>624</v>
      </c>
      <c r="X24" s="750"/>
      <c r="Y24" s="750"/>
      <c r="Z24" s="750"/>
      <c r="AA24" s="757">
        <v>1.7</v>
      </c>
      <c r="AB24" s="765"/>
      <c r="AC24" s="750">
        <v>60</v>
      </c>
      <c r="AD24" s="750"/>
      <c r="AE24" s="761">
        <v>2</v>
      </c>
      <c r="AF24" s="762"/>
      <c r="AG24" s="763">
        <v>72</v>
      </c>
      <c r="AH24" s="764"/>
      <c r="AI24" s="532">
        <v>4</v>
      </c>
      <c r="AJ24" s="750">
        <v>144</v>
      </c>
      <c r="AK24" s="750"/>
      <c r="AL24" s="750"/>
      <c r="AM24" s="757"/>
      <c r="AN24" s="758"/>
      <c r="AO24" s="758"/>
      <c r="AP24" s="758"/>
      <c r="AQ24" s="757"/>
      <c r="AR24" s="758"/>
      <c r="AS24" s="758"/>
      <c r="AT24" s="758"/>
      <c r="AU24" s="750">
        <f>G24+AC24+AG24+AJ24+AQ24</f>
        <v>1476</v>
      </c>
      <c r="AV24" s="750"/>
      <c r="AW24" s="750"/>
      <c r="AX24" s="750">
        <v>11</v>
      </c>
      <c r="AY24" s="750"/>
      <c r="AZ24" s="750"/>
      <c r="BA24" s="750">
        <f>SUM(AX24+AI24+AE24+AA24+S24+K24)</f>
        <v>52</v>
      </c>
      <c r="BB24" s="750"/>
      <c r="BC24" s="750"/>
    </row>
    <row r="25" spans="2:55" ht="16.5" customHeight="1" x14ac:dyDescent="0.25">
      <c r="B25" s="531" t="s">
        <v>223</v>
      </c>
      <c r="C25" s="758">
        <f>SUM(K25+S25)</f>
        <v>31.3</v>
      </c>
      <c r="D25" s="758"/>
      <c r="E25" s="758"/>
      <c r="F25" s="758"/>
      <c r="G25" s="750">
        <f>SUM(O25+W25)</f>
        <v>1128</v>
      </c>
      <c r="H25" s="750"/>
      <c r="I25" s="750"/>
      <c r="J25" s="750"/>
      <c r="K25" s="759">
        <v>14.8</v>
      </c>
      <c r="L25" s="759"/>
      <c r="M25" s="759"/>
      <c r="N25" s="759"/>
      <c r="O25" s="750">
        <v>532</v>
      </c>
      <c r="P25" s="750"/>
      <c r="Q25" s="750"/>
      <c r="R25" s="750"/>
      <c r="S25" s="759">
        <v>16.5</v>
      </c>
      <c r="T25" s="759"/>
      <c r="U25" s="759"/>
      <c r="V25" s="759"/>
      <c r="W25" s="763">
        <v>596</v>
      </c>
      <c r="X25" s="778"/>
      <c r="Y25" s="778"/>
      <c r="Z25" s="764"/>
      <c r="AA25" s="757">
        <v>1.7</v>
      </c>
      <c r="AB25" s="765"/>
      <c r="AC25" s="750">
        <v>60</v>
      </c>
      <c r="AD25" s="750"/>
      <c r="AE25" s="761">
        <v>2</v>
      </c>
      <c r="AF25" s="762"/>
      <c r="AG25" s="763">
        <v>72</v>
      </c>
      <c r="AH25" s="764"/>
      <c r="AI25" s="532">
        <v>5</v>
      </c>
      <c r="AJ25" s="750">
        <v>180</v>
      </c>
      <c r="AK25" s="750"/>
      <c r="AL25" s="750"/>
      <c r="AM25" s="750">
        <v>1</v>
      </c>
      <c r="AN25" s="750"/>
      <c r="AO25" s="750"/>
      <c r="AP25" s="750"/>
      <c r="AQ25" s="750">
        <v>36</v>
      </c>
      <c r="AR25" s="750"/>
      <c r="AS25" s="750"/>
      <c r="AT25" s="750"/>
      <c r="AU25" s="750">
        <f>G25+AC25+AG25+AJ25+AQ25</f>
        <v>1476</v>
      </c>
      <c r="AV25" s="750"/>
      <c r="AW25" s="750"/>
      <c r="AX25" s="750">
        <v>2</v>
      </c>
      <c r="AY25" s="750"/>
      <c r="AZ25" s="750"/>
      <c r="BA25" s="750">
        <f>AX25+AA25+C25+AE25+AI25+AM25</f>
        <v>43</v>
      </c>
      <c r="BB25" s="750"/>
      <c r="BC25" s="750"/>
    </row>
    <row r="26" spans="2:55" ht="28.5" customHeight="1" x14ac:dyDescent="0.25">
      <c r="B26" s="531" t="s">
        <v>149</v>
      </c>
      <c r="C26" s="779">
        <f>SUM(C24:F25)</f>
        <v>64.599999999999994</v>
      </c>
      <c r="D26" s="779"/>
      <c r="E26" s="779"/>
      <c r="F26" s="779"/>
      <c r="G26" s="743">
        <f>SUM(G24:J25)</f>
        <v>2328</v>
      </c>
      <c r="H26" s="743"/>
      <c r="I26" s="743"/>
      <c r="J26" s="743"/>
      <c r="K26" s="780">
        <f>SUM(K24:N25)</f>
        <v>30.8</v>
      </c>
      <c r="L26" s="780"/>
      <c r="M26" s="780"/>
      <c r="N26" s="780"/>
      <c r="O26" s="743">
        <f>SUM(O24:O25)</f>
        <v>1108</v>
      </c>
      <c r="P26" s="743"/>
      <c r="Q26" s="743"/>
      <c r="R26" s="743"/>
      <c r="S26" s="780">
        <f>SUM(S24:S25)</f>
        <v>33.799999999999997</v>
      </c>
      <c r="T26" s="780"/>
      <c r="U26" s="780"/>
      <c r="V26" s="780"/>
      <c r="W26" s="743">
        <f>SUM(W24:W25)</f>
        <v>1220</v>
      </c>
      <c r="X26" s="743"/>
      <c r="Y26" s="743"/>
      <c r="Z26" s="743"/>
      <c r="AA26" s="782">
        <f>SUM(AA24:AA25)</f>
        <v>3.4</v>
      </c>
      <c r="AB26" s="782"/>
      <c r="AC26" s="743">
        <f>SUM(AC24:AC25)</f>
        <v>120</v>
      </c>
      <c r="AD26" s="743"/>
      <c r="AE26" s="744">
        <f>SUM(AE24:AE25)</f>
        <v>4</v>
      </c>
      <c r="AF26" s="745"/>
      <c r="AG26" s="746">
        <f>SUM(AG24:AH25)</f>
        <v>144</v>
      </c>
      <c r="AH26" s="747"/>
      <c r="AI26" s="535">
        <f>SUM(AI24:AI25)</f>
        <v>9</v>
      </c>
      <c r="AJ26" s="746">
        <f>SUM(AJ24:AL25)</f>
        <v>324</v>
      </c>
      <c r="AK26" s="748"/>
      <c r="AL26" s="747"/>
      <c r="AM26" s="743">
        <f>SUM(AM24:AM25)</f>
        <v>1</v>
      </c>
      <c r="AN26" s="743"/>
      <c r="AO26" s="743"/>
      <c r="AP26" s="743"/>
      <c r="AQ26" s="743">
        <f>SUM(AQ24:AQ25)</f>
        <v>36</v>
      </c>
      <c r="AR26" s="743"/>
      <c r="AS26" s="743"/>
      <c r="AT26" s="743"/>
      <c r="AU26" s="743">
        <f>SUM(AU24:AW25)</f>
        <v>2952</v>
      </c>
      <c r="AV26" s="743"/>
      <c r="AW26" s="743"/>
      <c r="AX26" s="743">
        <f>SUM(AX24:AZ25)</f>
        <v>13</v>
      </c>
      <c r="AY26" s="743"/>
      <c r="AZ26" s="743"/>
      <c r="BA26" s="743">
        <f>SUM(BA24:BC25)</f>
        <v>95</v>
      </c>
      <c r="BB26" s="743"/>
      <c r="BC26" s="743"/>
    </row>
    <row r="27" spans="2:55" x14ac:dyDescent="0.25">
      <c r="G27" s="781"/>
      <c r="H27" s="781"/>
      <c r="I27" s="781"/>
      <c r="J27" s="781"/>
      <c r="K27" s="742"/>
      <c r="L27" s="742"/>
      <c r="M27" s="742"/>
      <c r="N27" s="742"/>
      <c r="O27" s="742"/>
      <c r="P27" s="742"/>
      <c r="Q27" s="742"/>
      <c r="R27" s="742"/>
      <c r="S27" s="742"/>
      <c r="T27" s="742"/>
      <c r="U27" s="742"/>
      <c r="V27" s="742"/>
      <c r="W27" s="742"/>
      <c r="X27" s="742"/>
      <c r="Y27" s="742"/>
      <c r="Z27" s="742"/>
    </row>
  </sheetData>
  <mergeCells count="117">
    <mergeCell ref="AU19:AW22"/>
    <mergeCell ref="AX19:AZ22"/>
    <mergeCell ref="BA19:BC22"/>
    <mergeCell ref="AE21:AH22"/>
    <mergeCell ref="AI21:AL22"/>
    <mergeCell ref="AE24:AF24"/>
    <mergeCell ref="AG24:AH24"/>
    <mergeCell ref="AJ24:AL24"/>
    <mergeCell ref="BA23:BC23"/>
    <mergeCell ref="B11:I11"/>
    <mergeCell ref="G12:M12"/>
    <mergeCell ref="N12:T12"/>
    <mergeCell ref="U12:AA12"/>
    <mergeCell ref="AB12:AF12"/>
    <mergeCell ref="C4:F4"/>
    <mergeCell ref="AQ12:AW12"/>
    <mergeCell ref="AX12:AY12"/>
    <mergeCell ref="O14:Q14"/>
    <mergeCell ref="V14:X14"/>
    <mergeCell ref="AC14:AE14"/>
    <mergeCell ref="AI14:AK14"/>
    <mergeCell ref="AS14:AU14"/>
    <mergeCell ref="B2:BC2"/>
    <mergeCell ref="H4:K4"/>
    <mergeCell ref="L4:L5"/>
    <mergeCell ref="M4:O4"/>
    <mergeCell ref="P4:P5"/>
    <mergeCell ref="Q4:T4"/>
    <mergeCell ref="Y4:Y5"/>
    <mergeCell ref="Z4:AB4"/>
    <mergeCell ref="AC4:AC5"/>
    <mergeCell ref="AD4:AG4"/>
    <mergeCell ref="AQ4:AT4"/>
    <mergeCell ref="AU4:AX4"/>
    <mergeCell ref="AY4:AY5"/>
    <mergeCell ref="AZ4:BC4"/>
    <mergeCell ref="AH4:AK4"/>
    <mergeCell ref="AE25:AF25"/>
    <mergeCell ref="AG25:AH25"/>
    <mergeCell ref="AJ25:AL25"/>
    <mergeCell ref="AA24:AB24"/>
    <mergeCell ref="AL4:AL5"/>
    <mergeCell ref="AM4:AO4"/>
    <mergeCell ref="AP4:AP5"/>
    <mergeCell ref="B4:B5"/>
    <mergeCell ref="G4:G5"/>
    <mergeCell ref="I14:K14"/>
    <mergeCell ref="C14:E14"/>
    <mergeCell ref="B12:F12"/>
    <mergeCell ref="U4:X4"/>
    <mergeCell ref="AG12:AL12"/>
    <mergeCell ref="K24:N24"/>
    <mergeCell ref="C24:F24"/>
    <mergeCell ref="G24:J24"/>
    <mergeCell ref="O24:R24"/>
    <mergeCell ref="G25:J25"/>
    <mergeCell ref="C25:F25"/>
    <mergeCell ref="K25:N25"/>
    <mergeCell ref="W25:Z25"/>
    <mergeCell ref="S25:V25"/>
    <mergeCell ref="AQ24:AT24"/>
    <mergeCell ref="AU24:AW24"/>
    <mergeCell ref="AX24:AZ24"/>
    <mergeCell ref="BA24:BC24"/>
    <mergeCell ref="AA23:AB23"/>
    <mergeCell ref="AU23:AW23"/>
    <mergeCell ref="S24:V24"/>
    <mergeCell ref="AC25:AD25"/>
    <mergeCell ref="W24:Z24"/>
    <mergeCell ref="AE23:AF23"/>
    <mergeCell ref="AC23:AD23"/>
    <mergeCell ref="AA25:AB25"/>
    <mergeCell ref="BA26:BC26"/>
    <mergeCell ref="AQ26:AT26"/>
    <mergeCell ref="AU26:AW26"/>
    <mergeCell ref="AX26:AZ26"/>
    <mergeCell ref="AQ25:AT25"/>
    <mergeCell ref="B19:B23"/>
    <mergeCell ref="C19:Z21"/>
    <mergeCell ref="AA19:AD22"/>
    <mergeCell ref="AE19:AL20"/>
    <mergeCell ref="AM19:AT22"/>
    <mergeCell ref="AM23:AP23"/>
    <mergeCell ref="S23:V23"/>
    <mergeCell ref="W23:Z23"/>
    <mergeCell ref="C22:J22"/>
    <mergeCell ref="K22:R22"/>
    <mergeCell ref="AU25:AW25"/>
    <mergeCell ref="AX25:AZ25"/>
    <mergeCell ref="BA25:BC25"/>
    <mergeCell ref="AG23:AH23"/>
    <mergeCell ref="AJ23:AL23"/>
    <mergeCell ref="AX23:AZ23"/>
    <mergeCell ref="AM24:AP24"/>
    <mergeCell ref="AM25:AP25"/>
    <mergeCell ref="AQ23:AT23"/>
    <mergeCell ref="K27:Z27"/>
    <mergeCell ref="AC26:AD26"/>
    <mergeCell ref="AE26:AF26"/>
    <mergeCell ref="AG26:AH26"/>
    <mergeCell ref="AJ26:AL26"/>
    <mergeCell ref="AM26:AP26"/>
    <mergeCell ref="S22:Z22"/>
    <mergeCell ref="C23:F23"/>
    <mergeCell ref="G23:J23"/>
    <mergeCell ref="K23:N23"/>
    <mergeCell ref="O23:R23"/>
    <mergeCell ref="AC24:AD24"/>
    <mergeCell ref="G26:J26"/>
    <mergeCell ref="C26:F26"/>
    <mergeCell ref="K26:N26"/>
    <mergeCell ref="G27:J27"/>
    <mergeCell ref="O26:R26"/>
    <mergeCell ref="S26:V26"/>
    <mergeCell ref="W26:Z26"/>
    <mergeCell ref="AA26:AB26"/>
    <mergeCell ref="O25:R25"/>
  </mergeCells>
  <phoneticPr fontId="6" type="noConversion"/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7B42A-E955-4160-92A4-26583559CB6E}">
  <dimension ref="A1:AG99"/>
  <sheetViews>
    <sheetView workbookViewId="0"/>
  </sheetViews>
  <sheetFormatPr defaultRowHeight="13.2" x14ac:dyDescent="0.25"/>
  <cols>
    <col min="1" max="1" width="11.33203125" customWidth="1"/>
    <col min="2" max="2" width="30.6640625" customWidth="1"/>
    <col min="3" max="4" width="5.88671875" customWidth="1"/>
    <col min="5" max="5" width="7" customWidth="1"/>
    <col min="6" max="6" width="6.88671875" customWidth="1"/>
    <col min="7" max="7" width="6.44140625" customWidth="1"/>
    <col min="8" max="8" width="6.88671875" customWidth="1"/>
    <col min="9" max="9" width="7.33203125" customWidth="1"/>
    <col min="10" max="10" width="7" customWidth="1"/>
    <col min="11" max="11" width="7.88671875" customWidth="1"/>
    <col min="12" max="12" width="8" customWidth="1"/>
    <col min="13" max="13" width="6.33203125" customWidth="1"/>
    <col min="14" max="14" width="4.6640625" customWidth="1"/>
    <col min="15" max="16" width="5.109375" customWidth="1"/>
    <col min="17" max="18" width="4.5546875" customWidth="1"/>
    <col min="19" max="19" width="4.33203125" customWidth="1"/>
    <col min="20" max="20" width="5.88671875" customWidth="1"/>
    <col min="21" max="21" width="5" customWidth="1"/>
    <col min="22" max="23" width="4.5546875" customWidth="1"/>
    <col min="24" max="24" width="4.88671875" customWidth="1"/>
    <col min="25" max="25" width="5" customWidth="1"/>
    <col min="26" max="26" width="4.88671875" customWidth="1"/>
    <col min="27" max="27" width="4.5546875" customWidth="1"/>
    <col min="28" max="28" width="5.109375" customWidth="1"/>
    <col min="29" max="29" width="5.88671875" customWidth="1"/>
    <col min="30" max="30" width="5.33203125" customWidth="1"/>
    <col min="31" max="31" width="6.109375" customWidth="1"/>
  </cols>
  <sheetData>
    <row r="1" spans="1:32" ht="13.8" thickBot="1" x14ac:dyDescent="0.3">
      <c r="A1" s="1"/>
      <c r="B1" s="1"/>
      <c r="C1" s="2"/>
      <c r="D1" s="850" t="s">
        <v>144</v>
      </c>
      <c r="E1" s="850"/>
      <c r="F1" s="850"/>
      <c r="G1" s="850"/>
      <c r="H1" s="850"/>
      <c r="I1" s="850"/>
      <c r="J1" s="850"/>
      <c r="K1" s="850"/>
      <c r="L1" s="850"/>
      <c r="M1" s="699"/>
      <c r="N1" s="699"/>
      <c r="O1" s="699"/>
      <c r="P1" s="699"/>
      <c r="Q1" s="699"/>
      <c r="R1" s="699"/>
      <c r="S1" s="699"/>
      <c r="T1" s="699"/>
      <c r="U1" s="740"/>
      <c r="V1" s="740"/>
      <c r="W1" s="740"/>
      <c r="X1" s="740"/>
      <c r="Y1" s="740"/>
      <c r="Z1" s="740"/>
      <c r="AA1" s="740"/>
      <c r="AB1" s="740"/>
      <c r="AC1" s="740"/>
      <c r="AD1" s="740"/>
      <c r="AE1" s="740"/>
    </row>
    <row r="2" spans="1:32" ht="21.75" customHeight="1" thickBot="1" x14ac:dyDescent="0.3">
      <c r="A2" s="15"/>
      <c r="B2" s="16"/>
      <c r="C2" s="845" t="s">
        <v>202</v>
      </c>
      <c r="D2" s="846"/>
      <c r="E2" s="846"/>
      <c r="F2" s="846"/>
      <c r="G2" s="855" t="s">
        <v>77</v>
      </c>
      <c r="H2" s="855" t="s">
        <v>78</v>
      </c>
      <c r="I2" s="851" t="s">
        <v>75</v>
      </c>
      <c r="J2" s="852"/>
      <c r="K2" s="852"/>
      <c r="L2" s="853"/>
      <c r="M2" s="851" t="s">
        <v>0</v>
      </c>
      <c r="N2" s="852"/>
      <c r="O2" s="852"/>
      <c r="P2" s="852"/>
      <c r="Q2" s="852"/>
      <c r="R2" s="852"/>
      <c r="S2" s="852"/>
      <c r="T2" s="852"/>
      <c r="U2" s="852"/>
      <c r="V2" s="852"/>
      <c r="W2" s="852"/>
      <c r="X2" s="852"/>
      <c r="Y2" s="852"/>
      <c r="Z2" s="852"/>
      <c r="AA2" s="852"/>
      <c r="AB2" s="852"/>
      <c r="AC2" s="861"/>
      <c r="AD2" s="861"/>
      <c r="AE2" s="862"/>
      <c r="AF2" s="13"/>
    </row>
    <row r="3" spans="1:32" ht="19.5" customHeight="1" thickBot="1" x14ac:dyDescent="0.3">
      <c r="A3" s="17" t="s">
        <v>1</v>
      </c>
      <c r="B3" s="18" t="s">
        <v>2</v>
      </c>
      <c r="C3" s="61" t="s">
        <v>3</v>
      </c>
      <c r="D3" s="62" t="s">
        <v>4</v>
      </c>
      <c r="E3" s="62" t="s">
        <v>5</v>
      </c>
      <c r="F3" s="63" t="s">
        <v>85</v>
      </c>
      <c r="G3" s="856"/>
      <c r="H3" s="856"/>
      <c r="I3" s="72"/>
      <c r="J3" s="794" t="s">
        <v>107</v>
      </c>
      <c r="K3" s="854" t="s">
        <v>106</v>
      </c>
      <c r="L3" s="847" t="s">
        <v>76</v>
      </c>
      <c r="M3" s="797" t="s">
        <v>7</v>
      </c>
      <c r="N3" s="798"/>
      <c r="O3" s="799"/>
      <c r="P3" s="816" t="s">
        <v>8</v>
      </c>
      <c r="Q3" s="817"/>
      <c r="R3" s="817"/>
      <c r="S3" s="817"/>
      <c r="T3" s="818"/>
      <c r="U3" s="834" t="s">
        <v>9</v>
      </c>
      <c r="V3" s="835"/>
      <c r="W3" s="835"/>
      <c r="X3" s="836"/>
      <c r="Y3" s="38"/>
      <c r="Z3" s="841" t="s">
        <v>10</v>
      </c>
      <c r="AA3" s="842"/>
      <c r="AB3" s="842"/>
      <c r="AC3" s="843"/>
      <c r="AD3" s="843"/>
      <c r="AE3" s="844"/>
      <c r="AF3" s="13"/>
    </row>
    <row r="4" spans="1:32" ht="18.75" customHeight="1" x14ac:dyDescent="0.25">
      <c r="A4" s="19"/>
      <c r="B4" s="18" t="s">
        <v>11</v>
      </c>
      <c r="C4" s="61" t="s">
        <v>12</v>
      </c>
      <c r="D4" s="62" t="s">
        <v>13</v>
      </c>
      <c r="E4" s="62" t="s">
        <v>31</v>
      </c>
      <c r="F4" s="63" t="s">
        <v>14</v>
      </c>
      <c r="G4" s="856"/>
      <c r="H4" s="856"/>
      <c r="I4" s="73" t="s">
        <v>6</v>
      </c>
      <c r="J4" s="795"/>
      <c r="K4" s="795"/>
      <c r="L4" s="848"/>
      <c r="M4" s="820" t="s">
        <v>6</v>
      </c>
      <c r="N4" s="75">
        <v>1</v>
      </c>
      <c r="O4" s="76">
        <v>2</v>
      </c>
      <c r="P4" s="822" t="s">
        <v>6</v>
      </c>
      <c r="Q4" s="805">
        <v>3</v>
      </c>
      <c r="R4" s="806"/>
      <c r="S4" s="837">
        <v>4</v>
      </c>
      <c r="T4" s="837"/>
      <c r="U4" s="800" t="s">
        <v>6</v>
      </c>
      <c r="V4" s="39">
        <v>5</v>
      </c>
      <c r="W4" s="40"/>
      <c r="X4" s="829">
        <v>6</v>
      </c>
      <c r="Y4" s="830"/>
      <c r="Z4" s="858" t="s">
        <v>6</v>
      </c>
      <c r="AA4" s="107">
        <v>7</v>
      </c>
      <c r="AB4" s="838">
        <v>8</v>
      </c>
      <c r="AC4" s="839"/>
      <c r="AD4" s="839"/>
      <c r="AE4" s="840"/>
      <c r="AF4" s="13"/>
    </row>
    <row r="5" spans="1:32" ht="19.5" customHeight="1" x14ac:dyDescent="0.25">
      <c r="A5" s="19"/>
      <c r="B5" s="18"/>
      <c r="C5" s="61"/>
      <c r="D5" s="64"/>
      <c r="E5" s="62"/>
      <c r="F5" s="63"/>
      <c r="G5" s="856"/>
      <c r="H5" s="856"/>
      <c r="I5" s="73"/>
      <c r="J5" s="795"/>
      <c r="K5" s="795"/>
      <c r="L5" s="848"/>
      <c r="M5" s="821"/>
      <c r="N5" s="77" t="s">
        <v>15</v>
      </c>
      <c r="O5" s="78" t="s">
        <v>15</v>
      </c>
      <c r="P5" s="822"/>
      <c r="Q5" s="803" t="s">
        <v>15</v>
      </c>
      <c r="R5" s="804"/>
      <c r="S5" s="34"/>
      <c r="T5" s="34" t="s">
        <v>15</v>
      </c>
      <c r="U5" s="801"/>
      <c r="V5" s="41" t="s">
        <v>15</v>
      </c>
      <c r="W5" s="42"/>
      <c r="X5" s="43" t="s">
        <v>15</v>
      </c>
      <c r="Y5" s="44"/>
      <c r="Z5" s="859"/>
      <c r="AA5" s="49" t="s">
        <v>15</v>
      </c>
      <c r="AB5" s="831" t="s">
        <v>15</v>
      </c>
      <c r="AC5" s="832"/>
      <c r="AD5" s="832"/>
      <c r="AE5" s="833"/>
      <c r="AF5" s="13"/>
    </row>
    <row r="6" spans="1:32" ht="27.75" customHeight="1" thickBot="1" x14ac:dyDescent="0.3">
      <c r="A6" s="19"/>
      <c r="B6" s="110"/>
      <c r="C6" s="111"/>
      <c r="D6" s="112"/>
      <c r="E6" s="113"/>
      <c r="F6" s="114"/>
      <c r="G6" s="857"/>
      <c r="H6" s="857"/>
      <c r="I6" s="115"/>
      <c r="J6" s="796"/>
      <c r="K6" s="796"/>
      <c r="L6" s="849"/>
      <c r="M6" s="821"/>
      <c r="N6" s="360">
        <v>17</v>
      </c>
      <c r="O6" s="361">
        <v>22</v>
      </c>
      <c r="P6" s="822"/>
      <c r="Q6" s="116">
        <v>10</v>
      </c>
      <c r="R6" s="116">
        <v>6</v>
      </c>
      <c r="S6" s="116">
        <v>14</v>
      </c>
      <c r="T6" s="244">
        <v>9</v>
      </c>
      <c r="U6" s="802"/>
      <c r="V6" s="117">
        <v>11</v>
      </c>
      <c r="W6" s="117">
        <v>6</v>
      </c>
      <c r="X6" s="117">
        <v>15</v>
      </c>
      <c r="Y6" s="246">
        <v>7</v>
      </c>
      <c r="Z6" s="860"/>
      <c r="AA6" s="118">
        <v>17</v>
      </c>
      <c r="AB6" s="118">
        <v>12</v>
      </c>
      <c r="AC6" s="118">
        <v>2</v>
      </c>
      <c r="AD6" s="118">
        <v>4</v>
      </c>
      <c r="AE6" s="245">
        <v>2</v>
      </c>
      <c r="AF6" s="13"/>
    </row>
    <row r="7" spans="1:32" ht="13.8" thickBot="1" x14ac:dyDescent="0.3">
      <c r="A7" s="90" t="s">
        <v>32</v>
      </c>
      <c r="B7" s="262" t="s">
        <v>16</v>
      </c>
      <c r="C7" s="125" t="s">
        <v>17</v>
      </c>
      <c r="D7" s="125" t="s">
        <v>18</v>
      </c>
      <c r="E7" s="125" t="s">
        <v>19</v>
      </c>
      <c r="F7" s="125" t="s">
        <v>20</v>
      </c>
      <c r="G7" s="25">
        <v>7</v>
      </c>
      <c r="H7" s="25">
        <v>8</v>
      </c>
      <c r="I7" s="119">
        <v>9</v>
      </c>
      <c r="J7" s="25">
        <v>10</v>
      </c>
      <c r="K7" s="120">
        <v>11</v>
      </c>
      <c r="L7" s="25">
        <v>12</v>
      </c>
      <c r="M7" s="121">
        <v>13</v>
      </c>
      <c r="N7" s="121">
        <v>14</v>
      </c>
      <c r="O7" s="121">
        <v>15</v>
      </c>
      <c r="P7" s="122">
        <v>16</v>
      </c>
      <c r="Q7" s="122">
        <v>17</v>
      </c>
      <c r="R7" s="122">
        <v>18</v>
      </c>
      <c r="S7" s="122">
        <v>19</v>
      </c>
      <c r="T7" s="122">
        <v>20</v>
      </c>
      <c r="U7" s="123">
        <v>21</v>
      </c>
      <c r="V7" s="123">
        <v>22</v>
      </c>
      <c r="W7" s="123">
        <v>23</v>
      </c>
      <c r="X7" s="123">
        <v>24</v>
      </c>
      <c r="Y7" s="123">
        <v>25</v>
      </c>
      <c r="Z7" s="124">
        <v>26</v>
      </c>
      <c r="AA7" s="263">
        <v>27</v>
      </c>
      <c r="AB7" s="124">
        <v>29</v>
      </c>
      <c r="AC7" s="264">
        <v>30</v>
      </c>
      <c r="AD7" s="264">
        <v>31</v>
      </c>
      <c r="AE7" s="264">
        <v>32</v>
      </c>
      <c r="AF7" s="13"/>
    </row>
    <row r="8" spans="1:32" ht="30" customHeight="1" x14ac:dyDescent="0.25">
      <c r="A8" s="266" t="s">
        <v>48</v>
      </c>
      <c r="B8" s="267" t="s">
        <v>47</v>
      </c>
      <c r="C8" s="261"/>
      <c r="D8" s="261"/>
      <c r="E8" s="261"/>
      <c r="F8" s="261"/>
      <c r="G8" s="261">
        <f>SUM(G9:G23)</f>
        <v>1851</v>
      </c>
      <c r="H8" s="261">
        <f>SUM(H9:H23)</f>
        <v>447</v>
      </c>
      <c r="I8" s="268">
        <f>SUM(I9:I23)</f>
        <v>1404</v>
      </c>
      <c r="J8" s="269">
        <f>SUM(J9:J23)</f>
        <v>1070</v>
      </c>
      <c r="K8" s="265">
        <f>SUM(K9:K23)</f>
        <v>334</v>
      </c>
      <c r="L8" s="269"/>
      <c r="M8" s="406">
        <f>SUM(M9:M23)</f>
        <v>1404</v>
      </c>
      <c r="N8" s="362">
        <f>SUM(N9:N23)</f>
        <v>612</v>
      </c>
      <c r="O8" s="408">
        <f>SUM(O9:O23)</f>
        <v>792</v>
      </c>
      <c r="P8" s="270"/>
      <c r="Q8" s="270"/>
      <c r="R8" s="270"/>
      <c r="S8" s="270"/>
      <c r="T8" s="270"/>
      <c r="U8" s="355"/>
      <c r="V8" s="271"/>
      <c r="W8" s="271"/>
      <c r="X8" s="271"/>
      <c r="Y8" s="272"/>
      <c r="Z8" s="273"/>
      <c r="AA8" s="273"/>
      <c r="AB8" s="273"/>
      <c r="AC8" s="274"/>
      <c r="AD8" s="274"/>
      <c r="AE8" s="274"/>
      <c r="AF8" s="13"/>
    </row>
    <row r="9" spans="1:32" x14ac:dyDescent="0.25">
      <c r="A9" s="126" t="s">
        <v>50</v>
      </c>
      <c r="B9" s="127" t="s">
        <v>49</v>
      </c>
      <c r="C9" s="132">
        <v>2</v>
      </c>
      <c r="D9" s="100"/>
      <c r="E9" s="100"/>
      <c r="F9" s="163">
        <v>1</v>
      </c>
      <c r="G9" s="312">
        <v>101</v>
      </c>
      <c r="H9" s="84">
        <v>23</v>
      </c>
      <c r="I9" s="85">
        <f t="shared" ref="I9:I23" si="0">J9+K9+L9</f>
        <v>78</v>
      </c>
      <c r="J9" s="84">
        <v>78</v>
      </c>
      <c r="K9" s="86"/>
      <c r="L9" s="157"/>
      <c r="M9" s="307">
        <f t="shared" ref="M9:M23" si="1">N9+O9</f>
        <v>78</v>
      </c>
      <c r="N9" s="79">
        <v>34</v>
      </c>
      <c r="O9" s="324">
        <v>44</v>
      </c>
      <c r="P9" s="159"/>
      <c r="Q9" s="36"/>
      <c r="R9" s="36"/>
      <c r="S9" s="36"/>
      <c r="T9" s="160"/>
      <c r="U9" s="350"/>
      <c r="V9" s="88"/>
      <c r="W9" s="88"/>
      <c r="X9" s="88"/>
      <c r="Y9" s="247"/>
      <c r="Z9" s="249"/>
      <c r="AA9" s="89"/>
      <c r="AB9" s="89"/>
      <c r="AC9" s="51"/>
      <c r="AD9" s="51"/>
      <c r="AE9" s="133"/>
      <c r="AF9" s="13"/>
    </row>
    <row r="10" spans="1:32" x14ac:dyDescent="0.25">
      <c r="A10" s="126" t="s">
        <v>61</v>
      </c>
      <c r="B10" s="127" t="s">
        <v>51</v>
      </c>
      <c r="C10" s="132">
        <v>2</v>
      </c>
      <c r="D10" s="100"/>
      <c r="E10" s="100"/>
      <c r="F10" s="163">
        <v>1</v>
      </c>
      <c r="G10" s="312">
        <v>155</v>
      </c>
      <c r="H10" s="84">
        <v>38</v>
      </c>
      <c r="I10" s="85">
        <f t="shared" si="0"/>
        <v>117</v>
      </c>
      <c r="J10" s="84">
        <v>117</v>
      </c>
      <c r="K10" s="86"/>
      <c r="L10" s="157"/>
      <c r="M10" s="307">
        <f t="shared" si="1"/>
        <v>117</v>
      </c>
      <c r="N10" s="79">
        <v>65</v>
      </c>
      <c r="O10" s="324">
        <v>52</v>
      </c>
      <c r="P10" s="159"/>
      <c r="Q10" s="36"/>
      <c r="R10" s="36"/>
      <c r="S10" s="36"/>
      <c r="T10" s="160"/>
      <c r="U10" s="350"/>
      <c r="V10" s="88"/>
      <c r="W10" s="88"/>
      <c r="X10" s="88"/>
      <c r="Y10" s="247"/>
      <c r="Z10" s="249"/>
      <c r="AA10" s="89"/>
      <c r="AB10" s="89"/>
      <c r="AC10" s="51"/>
      <c r="AD10" s="51"/>
      <c r="AE10" s="133"/>
      <c r="AF10" s="13"/>
    </row>
    <row r="11" spans="1:32" ht="13.5" customHeight="1" x14ac:dyDescent="0.25">
      <c r="A11" s="126" t="s">
        <v>62</v>
      </c>
      <c r="B11" s="127" t="s">
        <v>22</v>
      </c>
      <c r="C11" s="132"/>
      <c r="D11" s="100">
        <v>2</v>
      </c>
      <c r="E11" s="100"/>
      <c r="F11" s="163"/>
      <c r="G11" s="312">
        <v>103</v>
      </c>
      <c r="H11" s="84">
        <v>25</v>
      </c>
      <c r="I11" s="85">
        <f t="shared" si="0"/>
        <v>78</v>
      </c>
      <c r="J11" s="358"/>
      <c r="K11" s="86">
        <v>78</v>
      </c>
      <c r="L11" s="367"/>
      <c r="M11" s="307">
        <f t="shared" si="1"/>
        <v>78</v>
      </c>
      <c r="N11" s="79">
        <v>34</v>
      </c>
      <c r="O11" s="324">
        <v>44</v>
      </c>
      <c r="P11" s="159"/>
      <c r="Q11" s="36"/>
      <c r="R11" s="36"/>
      <c r="S11" s="36"/>
      <c r="T11" s="160"/>
      <c r="U11" s="350"/>
      <c r="V11" s="88"/>
      <c r="W11" s="88"/>
      <c r="X11" s="88"/>
      <c r="Y11" s="247"/>
      <c r="Z11" s="249"/>
      <c r="AA11" s="89"/>
      <c r="AB11" s="89"/>
      <c r="AC11" s="51"/>
      <c r="AD11" s="51"/>
      <c r="AE11" s="133"/>
      <c r="AF11" s="13"/>
    </row>
    <row r="12" spans="1:32" ht="13.5" customHeight="1" x14ac:dyDescent="0.25">
      <c r="A12" s="126" t="s">
        <v>65</v>
      </c>
      <c r="B12" s="127" t="s">
        <v>52</v>
      </c>
      <c r="C12" s="132">
        <v>2</v>
      </c>
      <c r="D12" s="100"/>
      <c r="E12" s="100"/>
      <c r="F12" s="163"/>
      <c r="G12" s="312">
        <v>154</v>
      </c>
      <c r="H12" s="84">
        <v>37</v>
      </c>
      <c r="I12" s="85">
        <f t="shared" si="0"/>
        <v>117</v>
      </c>
      <c r="J12" s="358">
        <v>117</v>
      </c>
      <c r="K12" s="86"/>
      <c r="L12" s="367"/>
      <c r="M12" s="307">
        <f t="shared" si="1"/>
        <v>117</v>
      </c>
      <c r="N12" s="79">
        <v>34</v>
      </c>
      <c r="O12" s="324">
        <v>83</v>
      </c>
      <c r="P12" s="159"/>
      <c r="Q12" s="36"/>
      <c r="R12" s="36"/>
      <c r="S12" s="36"/>
      <c r="T12" s="160"/>
      <c r="U12" s="350"/>
      <c r="V12" s="88"/>
      <c r="W12" s="88"/>
      <c r="X12" s="88"/>
      <c r="Y12" s="247"/>
      <c r="Z12" s="249"/>
      <c r="AA12" s="89"/>
      <c r="AB12" s="89"/>
      <c r="AC12" s="51"/>
      <c r="AD12" s="51"/>
      <c r="AE12" s="133"/>
      <c r="AF12" s="13"/>
    </row>
    <row r="13" spans="1:32" ht="13.5" customHeight="1" x14ac:dyDescent="0.25">
      <c r="A13" s="126" t="s">
        <v>66</v>
      </c>
      <c r="B13" s="127" t="s">
        <v>53</v>
      </c>
      <c r="C13" s="132"/>
      <c r="D13" s="65">
        <v>2</v>
      </c>
      <c r="E13" s="100"/>
      <c r="F13" s="163"/>
      <c r="G13" s="312">
        <v>103</v>
      </c>
      <c r="H13" s="84">
        <v>25</v>
      </c>
      <c r="I13" s="85">
        <f t="shared" si="0"/>
        <v>78</v>
      </c>
      <c r="J13" s="358">
        <v>78</v>
      </c>
      <c r="K13" s="86"/>
      <c r="L13" s="367"/>
      <c r="M13" s="307">
        <f t="shared" si="1"/>
        <v>78</v>
      </c>
      <c r="N13" s="79">
        <v>34</v>
      </c>
      <c r="O13" s="324">
        <v>44</v>
      </c>
      <c r="P13" s="159"/>
      <c r="Q13" s="36"/>
      <c r="R13" s="36"/>
      <c r="S13" s="36"/>
      <c r="T13" s="160"/>
      <c r="U13" s="350"/>
      <c r="V13" s="88"/>
      <c r="W13" s="88"/>
      <c r="X13" s="88"/>
      <c r="Y13" s="247"/>
      <c r="Z13" s="249"/>
      <c r="AA13" s="89"/>
      <c r="AB13" s="89"/>
      <c r="AC13" s="51"/>
      <c r="AD13" s="51"/>
      <c r="AE13" s="133"/>
      <c r="AF13" s="13"/>
    </row>
    <row r="14" spans="1:32" x14ac:dyDescent="0.25">
      <c r="A14" s="126" t="s">
        <v>63</v>
      </c>
      <c r="B14" s="127" t="s">
        <v>138</v>
      </c>
      <c r="C14" s="132"/>
      <c r="D14" s="100">
        <v>2</v>
      </c>
      <c r="E14" s="100"/>
      <c r="F14" s="163">
        <v>1</v>
      </c>
      <c r="G14" s="312">
        <v>155</v>
      </c>
      <c r="H14" s="84">
        <v>38</v>
      </c>
      <c r="I14" s="85">
        <f t="shared" si="0"/>
        <v>117</v>
      </c>
      <c r="J14" s="358">
        <v>57</v>
      </c>
      <c r="K14" s="86">
        <v>60</v>
      </c>
      <c r="L14" s="367"/>
      <c r="M14" s="307">
        <f t="shared" si="1"/>
        <v>117</v>
      </c>
      <c r="N14" s="79">
        <v>34</v>
      </c>
      <c r="O14" s="324">
        <v>83</v>
      </c>
      <c r="P14" s="159"/>
      <c r="Q14" s="36"/>
      <c r="R14" s="36"/>
      <c r="S14" s="36"/>
      <c r="T14" s="160"/>
      <c r="U14" s="350"/>
      <c r="V14" s="88"/>
      <c r="W14" s="88"/>
      <c r="X14" s="88"/>
      <c r="Y14" s="247"/>
      <c r="Z14" s="249"/>
      <c r="AA14" s="89"/>
      <c r="AB14" s="89"/>
      <c r="AC14" s="51"/>
      <c r="AD14" s="51"/>
      <c r="AE14" s="133"/>
      <c r="AF14" s="13"/>
    </row>
    <row r="15" spans="1:32" x14ac:dyDescent="0.25">
      <c r="A15" s="126" t="s">
        <v>64</v>
      </c>
      <c r="B15" s="127" t="s">
        <v>33</v>
      </c>
      <c r="C15" s="132">
        <v>2</v>
      </c>
      <c r="D15" s="100"/>
      <c r="E15" s="100"/>
      <c r="F15" s="163"/>
      <c r="G15" s="312">
        <v>206</v>
      </c>
      <c r="H15" s="84">
        <v>50</v>
      </c>
      <c r="I15" s="85">
        <f t="shared" si="0"/>
        <v>156</v>
      </c>
      <c r="J15" s="358">
        <v>156</v>
      </c>
      <c r="K15" s="86"/>
      <c r="L15" s="367"/>
      <c r="M15" s="307">
        <f t="shared" si="1"/>
        <v>156</v>
      </c>
      <c r="N15" s="79">
        <v>62</v>
      </c>
      <c r="O15" s="324">
        <v>94</v>
      </c>
      <c r="P15" s="159"/>
      <c r="Q15" s="36"/>
      <c r="R15" s="36"/>
      <c r="S15" s="36"/>
      <c r="T15" s="160"/>
      <c r="U15" s="350"/>
      <c r="V15" s="88"/>
      <c r="W15" s="88"/>
      <c r="X15" s="88"/>
      <c r="Y15" s="247"/>
      <c r="Z15" s="249"/>
      <c r="AA15" s="89"/>
      <c r="AB15" s="89"/>
      <c r="AC15" s="51"/>
      <c r="AD15" s="51"/>
      <c r="AE15" s="133"/>
      <c r="AF15" s="13"/>
    </row>
    <row r="16" spans="1:32" x14ac:dyDescent="0.25">
      <c r="A16" s="126" t="s">
        <v>67</v>
      </c>
      <c r="B16" s="127" t="s">
        <v>54</v>
      </c>
      <c r="C16" s="132"/>
      <c r="D16" s="100"/>
      <c r="E16" s="100"/>
      <c r="F16" s="163">
        <v>1</v>
      </c>
      <c r="G16" s="312">
        <v>51</v>
      </c>
      <c r="H16" s="84">
        <v>12</v>
      </c>
      <c r="I16" s="85">
        <f t="shared" si="0"/>
        <v>39</v>
      </c>
      <c r="J16" s="358">
        <v>39</v>
      </c>
      <c r="K16" s="86"/>
      <c r="L16" s="367"/>
      <c r="M16" s="307">
        <f t="shared" si="1"/>
        <v>39</v>
      </c>
      <c r="N16" s="79">
        <v>39</v>
      </c>
      <c r="O16" s="324"/>
      <c r="P16" s="159"/>
      <c r="Q16" s="36"/>
      <c r="R16" s="36"/>
      <c r="S16" s="36"/>
      <c r="T16" s="160"/>
      <c r="U16" s="350"/>
      <c r="V16" s="88"/>
      <c r="W16" s="88"/>
      <c r="X16" s="88"/>
      <c r="Y16" s="247"/>
      <c r="Z16" s="249"/>
      <c r="AA16" s="89"/>
      <c r="AB16" s="89"/>
      <c r="AC16" s="51"/>
      <c r="AD16" s="51"/>
      <c r="AE16" s="133"/>
      <c r="AF16" s="13"/>
    </row>
    <row r="17" spans="1:32" x14ac:dyDescent="0.25">
      <c r="A17" s="126" t="s">
        <v>68</v>
      </c>
      <c r="B17" s="127" t="s">
        <v>55</v>
      </c>
      <c r="C17" s="132">
        <v>2</v>
      </c>
      <c r="D17" s="100"/>
      <c r="E17" s="100"/>
      <c r="F17" s="163">
        <v>1</v>
      </c>
      <c r="G17" s="312">
        <v>206</v>
      </c>
      <c r="H17" s="84">
        <v>50</v>
      </c>
      <c r="I17" s="85">
        <f t="shared" si="0"/>
        <v>156</v>
      </c>
      <c r="J17" s="358">
        <v>132</v>
      </c>
      <c r="K17" s="86">
        <v>24</v>
      </c>
      <c r="L17" s="367"/>
      <c r="M17" s="307">
        <f t="shared" si="1"/>
        <v>156</v>
      </c>
      <c r="N17" s="79">
        <v>62</v>
      </c>
      <c r="O17" s="324">
        <v>94</v>
      </c>
      <c r="P17" s="159"/>
      <c r="Q17" s="36"/>
      <c r="R17" s="36"/>
      <c r="S17" s="36"/>
      <c r="T17" s="160"/>
      <c r="U17" s="350"/>
      <c r="V17" s="88"/>
      <c r="W17" s="88"/>
      <c r="X17" s="88"/>
      <c r="Y17" s="247"/>
      <c r="Z17" s="249"/>
      <c r="AA17" s="89"/>
      <c r="AB17" s="89"/>
      <c r="AC17" s="51"/>
      <c r="AD17" s="51"/>
      <c r="AE17" s="133"/>
      <c r="AF17" s="13"/>
    </row>
    <row r="18" spans="1:32" x14ac:dyDescent="0.25">
      <c r="A18" s="126" t="s">
        <v>69</v>
      </c>
      <c r="B18" s="127" t="s">
        <v>56</v>
      </c>
      <c r="C18" s="132">
        <v>2</v>
      </c>
      <c r="D18" s="100"/>
      <c r="E18" s="100"/>
      <c r="F18" s="163">
        <v>1</v>
      </c>
      <c r="G18" s="312">
        <v>154</v>
      </c>
      <c r="H18" s="84">
        <v>37</v>
      </c>
      <c r="I18" s="85">
        <f t="shared" si="0"/>
        <v>117</v>
      </c>
      <c r="J18" s="358">
        <v>95</v>
      </c>
      <c r="K18" s="86">
        <v>22</v>
      </c>
      <c r="L18" s="367"/>
      <c r="M18" s="307">
        <f t="shared" si="1"/>
        <v>117</v>
      </c>
      <c r="N18" s="79">
        <v>73</v>
      </c>
      <c r="O18" s="324">
        <v>44</v>
      </c>
      <c r="P18" s="159"/>
      <c r="Q18" s="36"/>
      <c r="R18" s="36"/>
      <c r="S18" s="36"/>
      <c r="T18" s="160"/>
      <c r="U18" s="350"/>
      <c r="V18" s="88"/>
      <c r="W18" s="88"/>
      <c r="X18" s="88"/>
      <c r="Y18" s="247"/>
      <c r="Z18" s="249"/>
      <c r="AA18" s="89"/>
      <c r="AB18" s="89"/>
      <c r="AC18" s="51"/>
      <c r="AD18" s="51"/>
      <c r="AE18" s="133"/>
      <c r="AF18" s="13"/>
    </row>
    <row r="19" spans="1:32" x14ac:dyDescent="0.25">
      <c r="A19" s="126" t="s">
        <v>70</v>
      </c>
      <c r="B19" s="127" t="s">
        <v>57</v>
      </c>
      <c r="C19" s="132"/>
      <c r="D19" s="65"/>
      <c r="E19" s="100"/>
      <c r="F19" s="163">
        <v>2</v>
      </c>
      <c r="G19" s="312">
        <v>103</v>
      </c>
      <c r="H19" s="84">
        <v>25</v>
      </c>
      <c r="I19" s="85">
        <f t="shared" si="0"/>
        <v>78</v>
      </c>
      <c r="J19" s="358">
        <v>78</v>
      </c>
      <c r="K19" s="86"/>
      <c r="L19" s="367"/>
      <c r="M19" s="307">
        <f t="shared" si="1"/>
        <v>78</v>
      </c>
      <c r="N19" s="79">
        <v>34</v>
      </c>
      <c r="O19" s="324">
        <v>44</v>
      </c>
      <c r="P19" s="159"/>
      <c r="Q19" s="36"/>
      <c r="R19" s="36"/>
      <c r="S19" s="36"/>
      <c r="T19" s="160"/>
      <c r="U19" s="350"/>
      <c r="V19" s="88"/>
      <c r="W19" s="88"/>
      <c r="X19" s="88"/>
      <c r="Y19" s="247"/>
      <c r="Z19" s="249"/>
      <c r="AA19" s="89"/>
      <c r="AB19" s="89"/>
      <c r="AC19" s="51"/>
      <c r="AD19" s="51"/>
      <c r="AE19" s="133"/>
      <c r="AF19" s="13"/>
    </row>
    <row r="20" spans="1:32" x14ac:dyDescent="0.25">
      <c r="A20" s="126" t="s">
        <v>71</v>
      </c>
      <c r="B20" s="127" t="s">
        <v>58</v>
      </c>
      <c r="C20" s="132"/>
      <c r="D20" s="100"/>
      <c r="E20" s="100"/>
      <c r="F20" s="163"/>
      <c r="G20" s="312">
        <v>51</v>
      </c>
      <c r="H20" s="84">
        <v>12</v>
      </c>
      <c r="I20" s="85">
        <f t="shared" si="0"/>
        <v>39</v>
      </c>
      <c r="J20" s="358">
        <v>39</v>
      </c>
      <c r="K20" s="86"/>
      <c r="L20" s="367"/>
      <c r="M20" s="307">
        <f t="shared" si="1"/>
        <v>39</v>
      </c>
      <c r="N20" s="79"/>
      <c r="O20" s="324">
        <v>39</v>
      </c>
      <c r="P20" s="159"/>
      <c r="Q20" s="36"/>
      <c r="R20" s="36"/>
      <c r="S20" s="36"/>
      <c r="T20" s="160"/>
      <c r="U20" s="350"/>
      <c r="V20" s="88"/>
      <c r="W20" s="88"/>
      <c r="X20" s="88"/>
      <c r="Y20" s="247"/>
      <c r="Z20" s="249"/>
      <c r="AA20" s="89"/>
      <c r="AB20" s="89"/>
      <c r="AC20" s="51"/>
      <c r="AD20" s="51"/>
      <c r="AE20" s="133"/>
      <c r="AF20" s="13"/>
    </row>
    <row r="21" spans="1:32" x14ac:dyDescent="0.25">
      <c r="A21" s="126" t="s">
        <v>72</v>
      </c>
      <c r="B21" s="127" t="s">
        <v>59</v>
      </c>
      <c r="C21" s="132"/>
      <c r="D21" s="65">
        <v>2</v>
      </c>
      <c r="E21" s="100"/>
      <c r="F21" s="163"/>
      <c r="G21" s="312">
        <v>206</v>
      </c>
      <c r="H21" s="84">
        <v>50</v>
      </c>
      <c r="I21" s="85">
        <f t="shared" si="0"/>
        <v>156</v>
      </c>
      <c r="J21" s="358">
        <v>6</v>
      </c>
      <c r="K21" s="86">
        <v>150</v>
      </c>
      <c r="L21" s="367"/>
      <c r="M21" s="307">
        <f t="shared" si="1"/>
        <v>156</v>
      </c>
      <c r="N21" s="79">
        <v>68</v>
      </c>
      <c r="O21" s="324">
        <v>88</v>
      </c>
      <c r="P21" s="159"/>
      <c r="Q21" s="36"/>
      <c r="R21" s="36"/>
      <c r="S21" s="36"/>
      <c r="T21" s="160"/>
      <c r="U21" s="350"/>
      <c r="V21" s="88"/>
      <c r="W21" s="88"/>
      <c r="X21" s="88"/>
      <c r="Y21" s="247"/>
      <c r="Z21" s="249"/>
      <c r="AA21" s="89"/>
      <c r="AB21" s="89"/>
      <c r="AC21" s="51"/>
      <c r="AD21" s="51"/>
      <c r="AE21" s="133"/>
      <c r="AF21" s="13"/>
    </row>
    <row r="22" spans="1:32" ht="22.8" x14ac:dyDescent="0.25">
      <c r="A22" s="126" t="s">
        <v>73</v>
      </c>
      <c r="B22" s="127" t="s">
        <v>60</v>
      </c>
      <c r="C22" s="132"/>
      <c r="D22" s="100">
        <v>1</v>
      </c>
      <c r="E22" s="100"/>
      <c r="F22" s="163"/>
      <c r="G22" s="312">
        <v>52</v>
      </c>
      <c r="H22" s="84">
        <v>13</v>
      </c>
      <c r="I22" s="85">
        <f t="shared" si="0"/>
        <v>39</v>
      </c>
      <c r="J22" s="358">
        <v>39</v>
      </c>
      <c r="K22" s="86"/>
      <c r="L22" s="367"/>
      <c r="M22" s="307">
        <f t="shared" si="1"/>
        <v>39</v>
      </c>
      <c r="N22" s="79">
        <v>39</v>
      </c>
      <c r="O22" s="324"/>
      <c r="P22" s="159"/>
      <c r="Q22" s="36"/>
      <c r="R22" s="36"/>
      <c r="S22" s="36"/>
      <c r="T22" s="160"/>
      <c r="U22" s="350"/>
      <c r="V22" s="88"/>
      <c r="W22" s="88"/>
      <c r="X22" s="88"/>
      <c r="Y22" s="247"/>
      <c r="Z22" s="249"/>
      <c r="AA22" s="89"/>
      <c r="AB22" s="89"/>
      <c r="AC22" s="51"/>
      <c r="AD22" s="51"/>
      <c r="AE22" s="133"/>
      <c r="AF22" s="13"/>
    </row>
    <row r="23" spans="1:32" x14ac:dyDescent="0.25">
      <c r="A23" s="126" t="s">
        <v>74</v>
      </c>
      <c r="B23" s="127" t="s">
        <v>26</v>
      </c>
      <c r="C23" s="132"/>
      <c r="D23" s="100">
        <v>2</v>
      </c>
      <c r="E23" s="100"/>
      <c r="F23" s="163"/>
      <c r="G23" s="312">
        <v>51</v>
      </c>
      <c r="H23" s="84">
        <v>12</v>
      </c>
      <c r="I23" s="85">
        <f t="shared" si="0"/>
        <v>39</v>
      </c>
      <c r="J23" s="358">
        <v>39</v>
      </c>
      <c r="K23" s="86"/>
      <c r="L23" s="367"/>
      <c r="M23" s="307">
        <f t="shared" si="1"/>
        <v>39</v>
      </c>
      <c r="N23" s="79"/>
      <c r="O23" s="324">
        <v>39</v>
      </c>
      <c r="P23" s="159"/>
      <c r="Q23" s="36"/>
      <c r="R23" s="36"/>
      <c r="S23" s="36"/>
      <c r="T23" s="160"/>
      <c r="U23" s="350"/>
      <c r="V23" s="88"/>
      <c r="W23" s="88"/>
      <c r="X23" s="88"/>
      <c r="Y23" s="247"/>
      <c r="Z23" s="249"/>
      <c r="AA23" s="89"/>
      <c r="AB23" s="89"/>
      <c r="AC23" s="51"/>
      <c r="AD23" s="51"/>
      <c r="AE23" s="133"/>
      <c r="AF23" s="13"/>
    </row>
    <row r="24" spans="1:32" ht="18.75" customHeight="1" x14ac:dyDescent="0.25">
      <c r="A24" s="411" t="s">
        <v>80</v>
      </c>
      <c r="B24" s="412" t="s">
        <v>29</v>
      </c>
      <c r="C24" s="301"/>
      <c r="D24" s="276"/>
      <c r="E24" s="276"/>
      <c r="F24" s="302"/>
      <c r="G24" s="313">
        <f>SUM(G25+G73)</f>
        <v>3648</v>
      </c>
      <c r="H24" s="277">
        <f>SUM(H25+H73)</f>
        <v>804</v>
      </c>
      <c r="I24" s="278">
        <f>SUM(I25+I73)</f>
        <v>2844</v>
      </c>
      <c r="J24" s="91">
        <f>J25+J72</f>
        <v>1565</v>
      </c>
      <c r="K24" s="92">
        <f>K25+K72</f>
        <v>1151</v>
      </c>
      <c r="L24" s="228">
        <f>L25+L72</f>
        <v>48</v>
      </c>
      <c r="M24" s="308"/>
      <c r="N24" s="93"/>
      <c r="O24" s="325"/>
      <c r="P24" s="332">
        <f>SUM(P25+P73)</f>
        <v>864</v>
      </c>
      <c r="Q24" s="279">
        <f>SUM(Q25+Q73)</f>
        <v>360</v>
      </c>
      <c r="R24" s="87"/>
      <c r="S24" s="87">
        <f>SUM(S25+S73)</f>
        <v>504</v>
      </c>
      <c r="T24" s="160"/>
      <c r="U24" s="350">
        <f>SUM(U25+U73)</f>
        <v>936</v>
      </c>
      <c r="V24" s="88">
        <f>SUM(V25+V73)</f>
        <v>396</v>
      </c>
      <c r="W24" s="88"/>
      <c r="X24" s="88">
        <f>SUM(X25+X73)</f>
        <v>540</v>
      </c>
      <c r="Y24" s="247"/>
      <c r="Z24" s="249">
        <f>SUM(Z25+Z73)</f>
        <v>1044</v>
      </c>
      <c r="AA24" s="89">
        <f>SUM(AA25+AA73)</f>
        <v>612</v>
      </c>
      <c r="AB24" s="89">
        <f>SUM(AB25+AB73)</f>
        <v>432</v>
      </c>
      <c r="AC24" s="51"/>
      <c r="AD24" s="51"/>
      <c r="AE24" s="133"/>
      <c r="AF24" s="13"/>
    </row>
    <row r="25" spans="1:32" ht="34.5" customHeight="1" x14ac:dyDescent="0.25">
      <c r="A25" s="411" t="s">
        <v>145</v>
      </c>
      <c r="B25" s="412" t="s">
        <v>81</v>
      </c>
      <c r="C25" s="303"/>
      <c r="D25" s="280"/>
      <c r="E25" s="280"/>
      <c r="F25" s="304"/>
      <c r="G25" s="314">
        <f>SUM(G26+G39+G46+G60)</f>
        <v>3458</v>
      </c>
      <c r="H25" s="281">
        <f>SUM(H26+H39+H46+H60)</f>
        <v>764</v>
      </c>
      <c r="I25" s="278">
        <f>SUM(I26+I39+I46+I60)</f>
        <v>2694</v>
      </c>
      <c r="J25" s="91">
        <f>SUM(J26+J39+J46+J60)</f>
        <v>1415</v>
      </c>
      <c r="K25" s="92">
        <f>SUM(K26+K39+K46+K60+K67)</f>
        <v>1151</v>
      </c>
      <c r="L25" s="228">
        <f>SUM(L26+L39+L46+L60)</f>
        <v>48</v>
      </c>
      <c r="M25" s="308"/>
      <c r="N25" s="93"/>
      <c r="O25" s="325"/>
      <c r="P25" s="332">
        <f>SUM(P26+P39+P46+P60)</f>
        <v>864</v>
      </c>
      <c r="Q25" s="279">
        <f>SUM(Q26+Q39+Q46+Q60)</f>
        <v>360</v>
      </c>
      <c r="R25" s="279"/>
      <c r="S25" s="87">
        <f>SUM(S26+S39+S46+S60+S67)</f>
        <v>504</v>
      </c>
      <c r="T25" s="160"/>
      <c r="U25" s="350">
        <f>SUM(U26+U46+U60)</f>
        <v>858</v>
      </c>
      <c r="V25" s="88">
        <f>SUM(V26+V46+V60)</f>
        <v>363</v>
      </c>
      <c r="W25" s="88"/>
      <c r="X25" s="88">
        <f>SUM(X26+X46+X60)</f>
        <v>495</v>
      </c>
      <c r="Y25" s="247"/>
      <c r="Z25" s="249">
        <f>SUM(Z26+Z46+Z60)</f>
        <v>972</v>
      </c>
      <c r="AA25" s="89">
        <f>SUM(AA26+AA46+AA60)</f>
        <v>561</v>
      </c>
      <c r="AB25" s="89">
        <f>SUM(AB26+AB46+AB60)</f>
        <v>411</v>
      </c>
      <c r="AC25" s="51"/>
      <c r="AD25" s="51"/>
      <c r="AE25" s="133"/>
      <c r="AF25" s="13"/>
    </row>
    <row r="26" spans="1:32" ht="44.25" customHeight="1" x14ac:dyDescent="0.25">
      <c r="A26" s="411" t="s">
        <v>79</v>
      </c>
      <c r="B26" s="413" t="s">
        <v>21</v>
      </c>
      <c r="C26" s="164"/>
      <c r="D26" s="65"/>
      <c r="E26" s="65"/>
      <c r="F26" s="165"/>
      <c r="G26" s="315">
        <f>G27+G28+G29+G30+G31+G32+G33+G34</f>
        <v>722</v>
      </c>
      <c r="H26" s="275">
        <f>H27+H28+H29+H30+H31+H32+H33+H34</f>
        <v>150</v>
      </c>
      <c r="I26" s="275">
        <f>I27+I28+I29+I30+I31+I32+I33+I34</f>
        <v>572</v>
      </c>
      <c r="J26" s="275">
        <f>J27+J28+J29+J30+J31+J32+J33+J34</f>
        <v>232</v>
      </c>
      <c r="K26" s="275">
        <f>K27+K28+K29+K30+K31+K32+K33+K34</f>
        <v>340</v>
      </c>
      <c r="L26" s="316"/>
      <c r="M26" s="309"/>
      <c r="N26" s="82"/>
      <c r="O26" s="326"/>
      <c r="P26" s="333">
        <f>P28+P29+P30+P31+P32+P33+P27</f>
        <v>168</v>
      </c>
      <c r="Q26" s="282">
        <f>Q33+Q32+Q31+Q30+Q29+Q28+Q27</f>
        <v>65</v>
      </c>
      <c r="R26" s="282"/>
      <c r="S26" s="282">
        <f>S33+S32+S31+S30+S29+S28+S27</f>
        <v>103</v>
      </c>
      <c r="T26" s="334"/>
      <c r="U26" s="349">
        <v>164</v>
      </c>
      <c r="V26" s="48">
        <f>V27+V28+V29+V30+V31+V32+V33</f>
        <v>70</v>
      </c>
      <c r="W26" s="48"/>
      <c r="X26" s="48">
        <f>X27+X28+X29+X30+X31+X32+X33</f>
        <v>94</v>
      </c>
      <c r="Y26" s="253"/>
      <c r="Z26" s="217">
        <f>Z27+Z28+Z29+Z30+Z31+Z32+Z33+Z34</f>
        <v>240</v>
      </c>
      <c r="AA26" s="55">
        <f>AA27+AA28+AA29+AA30+AA31+AA32+AA33+AA34</f>
        <v>118</v>
      </c>
      <c r="AB26" s="55">
        <f>AB27+AB28+AB29+AB30+AB31+AB32+AB33+AB34</f>
        <v>122</v>
      </c>
      <c r="AC26" s="55"/>
      <c r="AD26" s="55"/>
      <c r="AE26" s="153"/>
      <c r="AF26" s="13"/>
    </row>
    <row r="27" spans="1:32" ht="18" customHeight="1" x14ac:dyDescent="0.25">
      <c r="A27" s="414" t="s">
        <v>82</v>
      </c>
      <c r="B27" s="415" t="s">
        <v>83</v>
      </c>
      <c r="C27" s="164"/>
      <c r="D27" s="65">
        <v>6</v>
      </c>
      <c r="E27" s="66"/>
      <c r="F27" s="221"/>
      <c r="G27" s="170">
        <v>56</v>
      </c>
      <c r="H27" s="8">
        <v>12</v>
      </c>
      <c r="I27" s="59">
        <v>44</v>
      </c>
      <c r="J27" s="8">
        <v>44</v>
      </c>
      <c r="K27" s="56"/>
      <c r="L27" s="171"/>
      <c r="M27" s="310"/>
      <c r="N27" s="74"/>
      <c r="O27" s="327"/>
      <c r="P27" s="180"/>
      <c r="Q27" s="35"/>
      <c r="R27" s="35"/>
      <c r="S27" s="35"/>
      <c r="T27" s="181"/>
      <c r="U27" s="348">
        <v>44</v>
      </c>
      <c r="V27" s="46">
        <v>20</v>
      </c>
      <c r="W27" s="46"/>
      <c r="X27" s="46">
        <v>24</v>
      </c>
      <c r="Y27" s="243"/>
      <c r="Z27" s="199"/>
      <c r="AA27" s="51"/>
      <c r="AB27" s="51"/>
      <c r="AC27" s="51"/>
      <c r="AD27" s="51"/>
      <c r="AE27" s="133"/>
      <c r="AF27" s="13"/>
    </row>
    <row r="28" spans="1:32" ht="15.75" customHeight="1" x14ac:dyDescent="0.25">
      <c r="A28" s="414" t="s">
        <v>169</v>
      </c>
      <c r="B28" s="415" t="s">
        <v>84</v>
      </c>
      <c r="C28" s="164"/>
      <c r="D28" s="65"/>
      <c r="E28" s="66"/>
      <c r="F28" s="165">
        <v>4</v>
      </c>
      <c r="G28" s="170">
        <v>41</v>
      </c>
      <c r="H28" s="8">
        <v>9</v>
      </c>
      <c r="I28" s="59">
        <v>32</v>
      </c>
      <c r="J28" s="8">
        <v>28</v>
      </c>
      <c r="K28" s="56">
        <v>4</v>
      </c>
      <c r="L28" s="171"/>
      <c r="M28" s="310"/>
      <c r="N28" s="74"/>
      <c r="O28" s="327"/>
      <c r="P28" s="180">
        <v>32</v>
      </c>
      <c r="Q28" s="35"/>
      <c r="R28" s="35"/>
      <c r="S28" s="35">
        <v>32</v>
      </c>
      <c r="T28" s="181"/>
      <c r="U28" s="348"/>
      <c r="V28" s="46"/>
      <c r="W28" s="46"/>
      <c r="X28" s="46"/>
      <c r="Y28" s="243"/>
      <c r="Z28" s="199"/>
      <c r="AA28" s="51"/>
      <c r="AB28" s="51"/>
      <c r="AC28" s="51"/>
      <c r="AD28" s="51"/>
      <c r="AE28" s="133"/>
      <c r="AF28" s="13"/>
    </row>
    <row r="29" spans="1:32" ht="19.5" customHeight="1" x14ac:dyDescent="0.25">
      <c r="A29" s="414" t="s">
        <v>170</v>
      </c>
      <c r="B29" s="415" t="s">
        <v>23</v>
      </c>
      <c r="C29" s="164"/>
      <c r="D29" s="65">
        <v>3.4</v>
      </c>
      <c r="E29" s="67"/>
      <c r="F29" s="166"/>
      <c r="G29" s="170">
        <v>71</v>
      </c>
      <c r="H29" s="8">
        <v>15</v>
      </c>
      <c r="I29" s="59">
        <v>56</v>
      </c>
      <c r="J29" s="8">
        <v>46</v>
      </c>
      <c r="K29" s="56">
        <v>10</v>
      </c>
      <c r="L29" s="171"/>
      <c r="M29" s="310"/>
      <c r="N29" s="74"/>
      <c r="O29" s="327"/>
      <c r="P29" s="180">
        <v>56</v>
      </c>
      <c r="Q29" s="35">
        <v>25</v>
      </c>
      <c r="R29" s="35"/>
      <c r="S29" s="35">
        <v>31</v>
      </c>
      <c r="T29" s="181"/>
      <c r="U29" s="348"/>
      <c r="V29" s="46"/>
      <c r="W29" s="46"/>
      <c r="X29" s="46"/>
      <c r="Y29" s="243"/>
      <c r="Z29" s="199"/>
      <c r="AA29" s="51"/>
      <c r="AB29" s="51"/>
      <c r="AC29" s="51"/>
      <c r="AD29" s="51"/>
      <c r="AE29" s="133"/>
      <c r="AF29" s="13"/>
    </row>
    <row r="30" spans="1:32" x14ac:dyDescent="0.25">
      <c r="A30" s="414" t="s">
        <v>171</v>
      </c>
      <c r="B30" s="415" t="s">
        <v>22</v>
      </c>
      <c r="C30" s="164"/>
      <c r="D30" s="65" t="s">
        <v>195</v>
      </c>
      <c r="E30" s="66"/>
      <c r="F30" s="167"/>
      <c r="G30" s="170">
        <v>199</v>
      </c>
      <c r="H30" s="8">
        <v>41</v>
      </c>
      <c r="I30" s="59">
        <v>158</v>
      </c>
      <c r="J30" s="8"/>
      <c r="K30" s="56">
        <v>158</v>
      </c>
      <c r="L30" s="171"/>
      <c r="M30" s="310"/>
      <c r="N30" s="74"/>
      <c r="O30" s="327"/>
      <c r="P30" s="159">
        <v>40</v>
      </c>
      <c r="Q30" s="36">
        <v>20</v>
      </c>
      <c r="R30" s="36"/>
      <c r="S30" s="36">
        <v>20</v>
      </c>
      <c r="T30" s="181"/>
      <c r="U30" s="356">
        <v>60</v>
      </c>
      <c r="V30" s="71">
        <v>25</v>
      </c>
      <c r="W30" s="71"/>
      <c r="X30" s="71">
        <v>35</v>
      </c>
      <c r="Y30" s="410"/>
      <c r="Z30" s="250">
        <v>58</v>
      </c>
      <c r="AA30" s="52">
        <v>34</v>
      </c>
      <c r="AB30" s="52">
        <v>24</v>
      </c>
      <c r="AC30" s="51"/>
      <c r="AD30" s="51"/>
      <c r="AE30" s="133"/>
      <c r="AF30" s="13"/>
    </row>
    <row r="31" spans="1:32" x14ac:dyDescent="0.25">
      <c r="A31" s="414" t="s">
        <v>172</v>
      </c>
      <c r="B31" s="415" t="s">
        <v>146</v>
      </c>
      <c r="C31" s="164">
        <v>8</v>
      </c>
      <c r="D31" s="65">
        <v>4.5999999999999996</v>
      </c>
      <c r="E31" s="65"/>
      <c r="F31" s="165"/>
      <c r="G31" s="170">
        <v>199</v>
      </c>
      <c r="H31" s="8">
        <v>41</v>
      </c>
      <c r="I31" s="59">
        <v>158</v>
      </c>
      <c r="J31" s="8">
        <v>8</v>
      </c>
      <c r="K31" s="56">
        <v>150</v>
      </c>
      <c r="L31" s="171"/>
      <c r="M31" s="310"/>
      <c r="N31" s="79"/>
      <c r="O31" s="324"/>
      <c r="P31" s="159">
        <v>40</v>
      </c>
      <c r="Q31" s="36">
        <v>20</v>
      </c>
      <c r="R31" s="36"/>
      <c r="S31" s="36">
        <v>20</v>
      </c>
      <c r="T31" s="181"/>
      <c r="U31" s="356">
        <v>60</v>
      </c>
      <c r="V31" s="71">
        <v>25</v>
      </c>
      <c r="W31" s="71"/>
      <c r="X31" s="71">
        <v>35</v>
      </c>
      <c r="Y31" s="410"/>
      <c r="Z31" s="250">
        <v>58</v>
      </c>
      <c r="AA31" s="52">
        <v>34</v>
      </c>
      <c r="AB31" s="52">
        <v>24</v>
      </c>
      <c r="AC31" s="51"/>
      <c r="AD31" s="51"/>
      <c r="AE31" s="133"/>
      <c r="AF31" s="13"/>
    </row>
    <row r="32" spans="1:32" ht="15" customHeight="1" x14ac:dyDescent="0.25">
      <c r="A32" s="414" t="s">
        <v>173</v>
      </c>
      <c r="B32" s="415" t="s">
        <v>87</v>
      </c>
      <c r="C32" s="164"/>
      <c r="D32" s="65"/>
      <c r="E32" s="68"/>
      <c r="F32" s="165">
        <v>2</v>
      </c>
      <c r="G32" s="170">
        <v>40</v>
      </c>
      <c r="H32" s="8">
        <v>8</v>
      </c>
      <c r="I32" s="59">
        <v>32</v>
      </c>
      <c r="J32" s="8">
        <v>27</v>
      </c>
      <c r="K32" s="56">
        <v>5</v>
      </c>
      <c r="L32" s="171"/>
      <c r="M32" s="310"/>
      <c r="N32" s="74"/>
      <c r="O32" s="327"/>
      <c r="P32" s="180"/>
      <c r="Q32" s="35"/>
      <c r="R32" s="35"/>
      <c r="S32" s="35"/>
      <c r="T32" s="181"/>
      <c r="U32" s="348"/>
      <c r="V32" s="46"/>
      <c r="W32" s="46"/>
      <c r="X32" s="46"/>
      <c r="Y32" s="243"/>
      <c r="Z32" s="199">
        <v>32</v>
      </c>
      <c r="AA32" s="51">
        <v>32</v>
      </c>
      <c r="AB32" s="51"/>
      <c r="AC32" s="51"/>
      <c r="AD32" s="51"/>
      <c r="AE32" s="133"/>
      <c r="AF32" s="13"/>
    </row>
    <row r="33" spans="1:32" ht="16.5" customHeight="1" x14ac:dyDescent="0.25">
      <c r="A33" s="414" t="s">
        <v>174</v>
      </c>
      <c r="B33" s="415" t="s">
        <v>86</v>
      </c>
      <c r="C33" s="164"/>
      <c r="D33" s="65">
        <v>8</v>
      </c>
      <c r="E33" s="65"/>
      <c r="F33" s="165"/>
      <c r="G33" s="170">
        <v>40</v>
      </c>
      <c r="H33" s="8">
        <v>8</v>
      </c>
      <c r="I33" s="59">
        <v>32</v>
      </c>
      <c r="J33" s="8">
        <v>27</v>
      </c>
      <c r="K33" s="56">
        <v>5</v>
      </c>
      <c r="L33" s="171"/>
      <c r="M33" s="310"/>
      <c r="N33" s="74"/>
      <c r="O33" s="327"/>
      <c r="P33" s="180"/>
      <c r="Q33" s="35"/>
      <c r="R33" s="35"/>
      <c r="S33" s="35"/>
      <c r="T33" s="181"/>
      <c r="U33" s="348"/>
      <c r="V33" s="46"/>
      <c r="W33" s="46"/>
      <c r="X33" s="46"/>
      <c r="Y33" s="243"/>
      <c r="Z33" s="199">
        <v>32</v>
      </c>
      <c r="AA33" s="51"/>
      <c r="AB33" s="51">
        <v>32</v>
      </c>
      <c r="AC33" s="51"/>
      <c r="AD33" s="51"/>
      <c r="AE33" s="133"/>
      <c r="AF33" s="13"/>
    </row>
    <row r="34" spans="1:32" ht="41.25" customHeight="1" x14ac:dyDescent="0.25">
      <c r="A34" s="411" t="s">
        <v>89</v>
      </c>
      <c r="B34" s="413" t="s">
        <v>88</v>
      </c>
      <c r="C34" s="164"/>
      <c r="D34" s="65"/>
      <c r="E34" s="65"/>
      <c r="F34" s="165"/>
      <c r="G34" s="208">
        <f>G35+G36+G37+G38</f>
        <v>76</v>
      </c>
      <c r="H34" s="7">
        <f>H35+H36+H37+H38</f>
        <v>16</v>
      </c>
      <c r="I34" s="60">
        <f>I35+I36+I37+I38</f>
        <v>60</v>
      </c>
      <c r="J34" s="7">
        <f>J35+J36+J37+J38</f>
        <v>52</v>
      </c>
      <c r="K34" s="57">
        <f>K35+K36+K37+K38</f>
        <v>8</v>
      </c>
      <c r="L34" s="209">
        <v>0</v>
      </c>
      <c r="M34" s="309"/>
      <c r="N34" s="82"/>
      <c r="O34" s="326"/>
      <c r="P34" s="333"/>
      <c r="Q34" s="282"/>
      <c r="R34" s="282"/>
      <c r="S34" s="282"/>
      <c r="T34" s="334"/>
      <c r="U34" s="349"/>
      <c r="V34" s="48"/>
      <c r="W34" s="48"/>
      <c r="X34" s="48"/>
      <c r="Y34" s="253"/>
      <c r="Z34" s="217">
        <f>Z35+Z36+Z37+Z38</f>
        <v>60</v>
      </c>
      <c r="AA34" s="55">
        <f>AA35+AA36+AA38+AA37</f>
        <v>18</v>
      </c>
      <c r="AB34" s="55">
        <f>AB35+AB36+AB37+AB38</f>
        <v>42</v>
      </c>
      <c r="AC34" s="55"/>
      <c r="AD34" s="55"/>
      <c r="AE34" s="153"/>
      <c r="AF34" s="13"/>
    </row>
    <row r="35" spans="1:32" ht="15.75" customHeight="1" x14ac:dyDescent="0.25">
      <c r="A35" s="414" t="s">
        <v>90</v>
      </c>
      <c r="B35" s="415" t="s">
        <v>152</v>
      </c>
      <c r="C35" s="164"/>
      <c r="D35" s="65"/>
      <c r="E35" s="65"/>
      <c r="F35" s="165"/>
      <c r="G35" s="170"/>
      <c r="H35" s="8"/>
      <c r="I35" s="59"/>
      <c r="J35" s="8"/>
      <c r="K35" s="56"/>
      <c r="L35" s="171"/>
      <c r="M35" s="310"/>
      <c r="N35" s="74"/>
      <c r="O35" s="327"/>
      <c r="P35" s="180"/>
      <c r="Q35" s="35"/>
      <c r="R35" s="35"/>
      <c r="S35" s="35"/>
      <c r="T35" s="181"/>
      <c r="U35" s="348"/>
      <c r="V35" s="46"/>
      <c r="W35" s="46"/>
      <c r="X35" s="46"/>
      <c r="Y35" s="243"/>
      <c r="Z35" s="199"/>
      <c r="AA35" s="51"/>
      <c r="AB35" s="51"/>
      <c r="AC35" s="51"/>
      <c r="AD35" s="51"/>
      <c r="AE35" s="133"/>
      <c r="AF35" s="13"/>
    </row>
    <row r="36" spans="1:32" x14ac:dyDescent="0.25">
      <c r="A36" s="414"/>
      <c r="B36" s="415" t="s">
        <v>91</v>
      </c>
      <c r="C36" s="164"/>
      <c r="D36" s="65"/>
      <c r="E36" s="65"/>
      <c r="F36" s="165"/>
      <c r="G36" s="170"/>
      <c r="H36" s="8"/>
      <c r="I36" s="59"/>
      <c r="J36" s="8"/>
      <c r="K36" s="56"/>
      <c r="L36" s="171"/>
      <c r="M36" s="310"/>
      <c r="N36" s="74"/>
      <c r="O36" s="327"/>
      <c r="P36" s="180"/>
      <c r="Q36" s="35"/>
      <c r="R36" s="35"/>
      <c r="S36" s="35"/>
      <c r="T36" s="181"/>
      <c r="U36" s="348"/>
      <c r="V36" s="46"/>
      <c r="W36" s="46"/>
      <c r="X36" s="46"/>
      <c r="Y36" s="243"/>
      <c r="Z36" s="199"/>
      <c r="AA36" s="51"/>
      <c r="AB36" s="51"/>
      <c r="AC36" s="51"/>
      <c r="AD36" s="51"/>
      <c r="AE36" s="133"/>
      <c r="AF36" s="13"/>
    </row>
    <row r="37" spans="1:32" x14ac:dyDescent="0.25">
      <c r="A37" s="414" t="s">
        <v>118</v>
      </c>
      <c r="B37" s="415" t="s">
        <v>200</v>
      </c>
      <c r="C37" s="164"/>
      <c r="D37" s="65"/>
      <c r="E37" s="65"/>
      <c r="F37" s="165">
        <v>8</v>
      </c>
      <c r="G37" s="170">
        <v>76</v>
      </c>
      <c r="H37" s="108">
        <v>16</v>
      </c>
      <c r="I37" s="109">
        <v>60</v>
      </c>
      <c r="J37" s="98">
        <v>52</v>
      </c>
      <c r="K37" s="283">
        <v>8</v>
      </c>
      <c r="L37" s="171"/>
      <c r="M37" s="310"/>
      <c r="N37" s="74"/>
      <c r="O37" s="327"/>
      <c r="P37" s="180"/>
      <c r="Q37" s="35"/>
      <c r="R37" s="35"/>
      <c r="S37" s="35"/>
      <c r="T37" s="181"/>
      <c r="U37" s="348"/>
      <c r="V37" s="46"/>
      <c r="W37" s="46"/>
      <c r="X37" s="46"/>
      <c r="Y37" s="243"/>
      <c r="Z37" s="199">
        <v>60</v>
      </c>
      <c r="AA37" s="51">
        <v>18</v>
      </c>
      <c r="AB37" s="51">
        <v>42</v>
      </c>
      <c r="AC37" s="51"/>
      <c r="AD37" s="51"/>
      <c r="AE37" s="133"/>
      <c r="AF37" s="13"/>
    </row>
    <row r="38" spans="1:32" ht="22.8" x14ac:dyDescent="0.25">
      <c r="A38" s="414"/>
      <c r="B38" s="415" t="s">
        <v>92</v>
      </c>
      <c r="C38" s="164"/>
      <c r="D38" s="65"/>
      <c r="E38" s="65"/>
      <c r="F38" s="165"/>
      <c r="G38" s="170"/>
      <c r="H38" s="8"/>
      <c r="I38" s="59"/>
      <c r="J38" s="8"/>
      <c r="K38" s="56"/>
      <c r="L38" s="171"/>
      <c r="M38" s="310"/>
      <c r="N38" s="74"/>
      <c r="O38" s="327"/>
      <c r="P38" s="180"/>
      <c r="Q38" s="35"/>
      <c r="R38" s="35"/>
      <c r="S38" s="35"/>
      <c r="T38" s="181"/>
      <c r="U38" s="348"/>
      <c r="V38" s="46"/>
      <c r="W38" s="46"/>
      <c r="X38" s="46"/>
      <c r="Y38" s="243"/>
      <c r="Z38" s="199"/>
      <c r="AA38" s="51"/>
      <c r="AB38" s="51"/>
      <c r="AC38" s="51"/>
      <c r="AD38" s="51"/>
      <c r="AE38" s="133"/>
      <c r="AF38" s="13"/>
    </row>
    <row r="39" spans="1:32" ht="29.25" customHeight="1" x14ac:dyDescent="0.25">
      <c r="A39" s="411" t="s">
        <v>24</v>
      </c>
      <c r="B39" s="413" t="s">
        <v>153</v>
      </c>
      <c r="C39" s="222"/>
      <c r="D39" s="69"/>
      <c r="E39" s="99"/>
      <c r="F39" s="223"/>
      <c r="G39" s="317">
        <f>G40+G41+G42+G43+G44</f>
        <v>360</v>
      </c>
      <c r="H39" s="284">
        <f>H40+H41+H42+H43+H44</f>
        <v>110</v>
      </c>
      <c r="I39" s="284">
        <f>I40+I41+I42+I43+I44</f>
        <v>250</v>
      </c>
      <c r="J39" s="284">
        <f>J40+J41+J42+J43+J44</f>
        <v>140</v>
      </c>
      <c r="K39" s="284">
        <f>K40+K41+K42+K43+K44</f>
        <v>110</v>
      </c>
      <c r="L39" s="318">
        <v>0</v>
      </c>
      <c r="M39" s="308"/>
      <c r="N39" s="93"/>
      <c r="O39" s="325"/>
      <c r="P39" s="332">
        <f>P40+P41+P42+P43+P44</f>
        <v>250</v>
      </c>
      <c r="Q39" s="282">
        <f>Q40+Q41+Q42+Q43+Q44</f>
        <v>100</v>
      </c>
      <c r="R39" s="282"/>
      <c r="S39" s="282">
        <f>S40+S41+S42+S43+S44</f>
        <v>150</v>
      </c>
      <c r="T39" s="160"/>
      <c r="U39" s="350"/>
      <c r="V39" s="88"/>
      <c r="W39" s="88"/>
      <c r="X39" s="88"/>
      <c r="Y39" s="247"/>
      <c r="Z39" s="249"/>
      <c r="AA39" s="89"/>
      <c r="AB39" s="89"/>
      <c r="AC39" s="51"/>
      <c r="AD39" s="51"/>
      <c r="AE39" s="133"/>
      <c r="AF39" s="13"/>
    </row>
    <row r="40" spans="1:32" ht="16.5" customHeight="1" x14ac:dyDescent="0.25">
      <c r="A40" s="414" t="s">
        <v>93</v>
      </c>
      <c r="B40" s="415" t="s">
        <v>33</v>
      </c>
      <c r="C40" s="164">
        <v>3</v>
      </c>
      <c r="D40" s="65"/>
      <c r="E40" s="66"/>
      <c r="F40" s="165"/>
      <c r="G40" s="170">
        <v>58</v>
      </c>
      <c r="H40" s="8">
        <v>18</v>
      </c>
      <c r="I40" s="59">
        <v>40</v>
      </c>
      <c r="J40" s="8">
        <v>20</v>
      </c>
      <c r="K40" s="56">
        <v>20</v>
      </c>
      <c r="L40" s="171"/>
      <c r="M40" s="310"/>
      <c r="N40" s="74"/>
      <c r="O40" s="327"/>
      <c r="P40" s="180">
        <v>40</v>
      </c>
      <c r="Q40" s="35">
        <v>40</v>
      </c>
      <c r="R40" s="35"/>
      <c r="S40" s="35"/>
      <c r="T40" s="181"/>
      <c r="U40" s="348"/>
      <c r="V40" s="46"/>
      <c r="W40" s="46"/>
      <c r="X40" s="46"/>
      <c r="Y40" s="243"/>
      <c r="Z40" s="199"/>
      <c r="AA40" s="51"/>
      <c r="AB40" s="51"/>
      <c r="AC40" s="51"/>
      <c r="AD40" s="51"/>
      <c r="AE40" s="133"/>
      <c r="AF40" s="13"/>
    </row>
    <row r="41" spans="1:32" ht="18.75" customHeight="1" x14ac:dyDescent="0.25">
      <c r="A41" s="414" t="s">
        <v>119</v>
      </c>
      <c r="B41" s="415" t="s">
        <v>154</v>
      </c>
      <c r="C41" s="164"/>
      <c r="D41" s="65"/>
      <c r="E41" s="66"/>
      <c r="F41" s="165">
        <v>4</v>
      </c>
      <c r="G41" s="170">
        <v>86</v>
      </c>
      <c r="H41" s="8">
        <v>26</v>
      </c>
      <c r="I41" s="59">
        <v>60</v>
      </c>
      <c r="J41" s="8">
        <v>30</v>
      </c>
      <c r="K41" s="56">
        <v>30</v>
      </c>
      <c r="L41" s="171"/>
      <c r="M41" s="310"/>
      <c r="N41" s="74"/>
      <c r="O41" s="327"/>
      <c r="P41" s="180">
        <v>60</v>
      </c>
      <c r="Q41" s="35">
        <v>20</v>
      </c>
      <c r="R41" s="35"/>
      <c r="S41" s="35">
        <v>40</v>
      </c>
      <c r="T41" s="181"/>
      <c r="U41" s="351"/>
      <c r="V41" s="94"/>
      <c r="W41" s="94"/>
      <c r="X41" s="46"/>
      <c r="Y41" s="243"/>
      <c r="Z41" s="199"/>
      <c r="AA41" s="51"/>
      <c r="AB41" s="51"/>
      <c r="AC41" s="51"/>
      <c r="AD41" s="51"/>
      <c r="AE41" s="133"/>
      <c r="AF41" s="13"/>
    </row>
    <row r="42" spans="1:32" ht="22.5" customHeight="1" x14ac:dyDescent="0.25">
      <c r="A42" s="414" t="s">
        <v>155</v>
      </c>
      <c r="B42" s="415" t="s">
        <v>94</v>
      </c>
      <c r="C42" s="164"/>
      <c r="D42" s="65">
        <v>4</v>
      </c>
      <c r="E42" s="65"/>
      <c r="F42" s="165"/>
      <c r="G42" s="170">
        <v>46</v>
      </c>
      <c r="H42" s="8">
        <v>14</v>
      </c>
      <c r="I42" s="59">
        <v>32</v>
      </c>
      <c r="J42" s="8">
        <v>32</v>
      </c>
      <c r="K42" s="56"/>
      <c r="L42" s="171"/>
      <c r="M42" s="311"/>
      <c r="N42" s="95"/>
      <c r="O42" s="328"/>
      <c r="P42" s="191">
        <v>32</v>
      </c>
      <c r="Q42" s="96"/>
      <c r="R42" s="96"/>
      <c r="S42" s="96">
        <v>32</v>
      </c>
      <c r="T42" s="192"/>
      <c r="U42" s="348"/>
      <c r="V42" s="46"/>
      <c r="W42" s="46"/>
      <c r="X42" s="94"/>
      <c r="Y42" s="251"/>
      <c r="Z42" s="200"/>
      <c r="AA42" s="97"/>
      <c r="AB42" s="97"/>
      <c r="AC42" s="97"/>
      <c r="AD42" s="97"/>
      <c r="AE42" s="146"/>
      <c r="AF42" s="13"/>
    </row>
    <row r="43" spans="1:32" ht="16.5" customHeight="1" thickBot="1" x14ac:dyDescent="0.3">
      <c r="A43" s="416" t="s">
        <v>175</v>
      </c>
      <c r="B43" s="415" t="s">
        <v>176</v>
      </c>
      <c r="C43" s="164"/>
      <c r="D43" s="65">
        <v>4</v>
      </c>
      <c r="E43" s="65"/>
      <c r="F43" s="165"/>
      <c r="G43" s="170">
        <v>86</v>
      </c>
      <c r="H43" s="8">
        <v>26</v>
      </c>
      <c r="I43" s="59">
        <v>60</v>
      </c>
      <c r="J43" s="8">
        <v>24</v>
      </c>
      <c r="K43" s="56">
        <v>36</v>
      </c>
      <c r="L43" s="171"/>
      <c r="M43" s="311"/>
      <c r="N43" s="95"/>
      <c r="O43" s="328"/>
      <c r="P43" s="191">
        <v>60</v>
      </c>
      <c r="Q43" s="96">
        <v>20</v>
      </c>
      <c r="R43" s="96"/>
      <c r="S43" s="96">
        <v>40</v>
      </c>
      <c r="T43" s="192"/>
      <c r="U43" s="348"/>
      <c r="V43" s="46"/>
      <c r="W43" s="46"/>
      <c r="X43" s="94"/>
      <c r="Y43" s="251"/>
      <c r="Z43" s="200"/>
      <c r="AA43" s="97"/>
      <c r="AB43" s="97"/>
      <c r="AC43" s="97"/>
      <c r="AD43" s="97"/>
      <c r="AE43" s="146"/>
      <c r="AF43" s="13"/>
    </row>
    <row r="44" spans="1:32" ht="16.5" customHeight="1" thickBot="1" x14ac:dyDescent="0.3">
      <c r="A44" s="417" t="s">
        <v>177</v>
      </c>
      <c r="B44" s="418" t="s">
        <v>178</v>
      </c>
      <c r="C44" s="168"/>
      <c r="D44" s="139">
        <v>4</v>
      </c>
      <c r="E44" s="139"/>
      <c r="F44" s="169"/>
      <c r="G44" s="172">
        <v>84</v>
      </c>
      <c r="H44" s="30">
        <v>26</v>
      </c>
      <c r="I44" s="140">
        <v>58</v>
      </c>
      <c r="J44" s="30">
        <v>34</v>
      </c>
      <c r="K44" s="141">
        <v>24</v>
      </c>
      <c r="L44" s="173"/>
      <c r="M44" s="407"/>
      <c r="N44" s="190"/>
      <c r="O44" s="409"/>
      <c r="P44" s="193">
        <v>58</v>
      </c>
      <c r="Q44" s="194">
        <v>20</v>
      </c>
      <c r="R44" s="194"/>
      <c r="S44" s="194">
        <v>38</v>
      </c>
      <c r="T44" s="195"/>
      <c r="U44" s="352"/>
      <c r="V44" s="144"/>
      <c r="W44" s="144"/>
      <c r="X44" s="197"/>
      <c r="Y44" s="252"/>
      <c r="Z44" s="201"/>
      <c r="AA44" s="147"/>
      <c r="AB44" s="147"/>
      <c r="AC44" s="147"/>
      <c r="AD44" s="147"/>
      <c r="AE44" s="202"/>
      <c r="AF44" s="13"/>
    </row>
    <row r="45" spans="1:32" ht="21" customHeight="1" x14ac:dyDescent="0.25">
      <c r="A45" s="419">
        <v>1</v>
      </c>
      <c r="B45" s="420">
        <v>2</v>
      </c>
      <c r="C45" s="373">
        <v>3</v>
      </c>
      <c r="D45" s="374">
        <v>4</v>
      </c>
      <c r="E45" s="374">
        <v>5</v>
      </c>
      <c r="F45" s="375">
        <v>6</v>
      </c>
      <c r="G45" s="376">
        <v>7</v>
      </c>
      <c r="H45" s="377">
        <v>8</v>
      </c>
      <c r="I45" s="378">
        <v>9</v>
      </c>
      <c r="J45" s="377">
        <v>10</v>
      </c>
      <c r="K45" s="379">
        <v>11</v>
      </c>
      <c r="L45" s="380">
        <v>12</v>
      </c>
      <c r="M45" s="381">
        <v>13</v>
      </c>
      <c r="N45" s="382">
        <v>14</v>
      </c>
      <c r="O45" s="383">
        <v>15</v>
      </c>
      <c r="P45" s="384">
        <v>16</v>
      </c>
      <c r="Q45" s="385">
        <v>17</v>
      </c>
      <c r="R45" s="385"/>
      <c r="S45" s="385">
        <v>19</v>
      </c>
      <c r="T45" s="158">
        <v>20</v>
      </c>
      <c r="U45" s="161">
        <v>21</v>
      </c>
      <c r="V45" s="128">
        <v>22</v>
      </c>
      <c r="W45" s="128">
        <v>23</v>
      </c>
      <c r="X45" s="128">
        <v>24</v>
      </c>
      <c r="Y45" s="368">
        <v>25</v>
      </c>
      <c r="Z45" s="386">
        <v>26</v>
      </c>
      <c r="AA45" s="370">
        <v>27</v>
      </c>
      <c r="AB45" s="369">
        <v>29</v>
      </c>
      <c r="AC45" s="370">
        <v>30</v>
      </c>
      <c r="AD45" s="370">
        <v>31</v>
      </c>
      <c r="AE45" s="370">
        <v>32</v>
      </c>
      <c r="AF45" s="13"/>
    </row>
    <row r="46" spans="1:32" ht="24" x14ac:dyDescent="0.25">
      <c r="A46" s="411" t="s">
        <v>25</v>
      </c>
      <c r="B46" s="412" t="s">
        <v>162</v>
      </c>
      <c r="C46" s="164"/>
      <c r="D46" s="65"/>
      <c r="E46" s="66"/>
      <c r="F46" s="221"/>
      <c r="G46" s="319">
        <f t="shared" ref="G46:L46" si="2">SUM(G47:G59)</f>
        <v>1156</v>
      </c>
      <c r="H46" s="285">
        <f t="shared" si="2"/>
        <v>254</v>
      </c>
      <c r="I46" s="285">
        <f t="shared" si="2"/>
        <v>902</v>
      </c>
      <c r="J46" s="285">
        <f t="shared" si="2"/>
        <v>558</v>
      </c>
      <c r="K46" s="285">
        <f t="shared" si="2"/>
        <v>328</v>
      </c>
      <c r="L46" s="320">
        <f t="shared" si="2"/>
        <v>16</v>
      </c>
      <c r="M46" s="323"/>
      <c r="N46" s="81"/>
      <c r="O46" s="231"/>
      <c r="P46" s="335">
        <f>SUM(P47:P59)</f>
        <v>262</v>
      </c>
      <c r="Q46" s="286">
        <f>SUM(Q47:Q59)</f>
        <v>105</v>
      </c>
      <c r="R46" s="286"/>
      <c r="S46" s="286">
        <f>SUM(S47:S59)</f>
        <v>157</v>
      </c>
      <c r="T46" s="336"/>
      <c r="U46" s="236">
        <f>SUM(U47:U59)</f>
        <v>394</v>
      </c>
      <c r="V46" s="47">
        <f>SUM(V47:V59)</f>
        <v>170</v>
      </c>
      <c r="W46" s="47"/>
      <c r="X46" s="47">
        <f>SUM(X47:X59)</f>
        <v>224</v>
      </c>
      <c r="Y46" s="343"/>
      <c r="Z46" s="339">
        <f>SUM(Z47:Z59)</f>
        <v>246</v>
      </c>
      <c r="AA46" s="54">
        <f>SUM(AA47:AA59)</f>
        <v>152</v>
      </c>
      <c r="AB46" s="54">
        <f>SUM(AB47:AB59)</f>
        <v>94</v>
      </c>
      <c r="AC46" s="54"/>
      <c r="AD46" s="54"/>
      <c r="AE46" s="54"/>
      <c r="AF46" s="13"/>
    </row>
    <row r="47" spans="1:32" ht="22.8" x14ac:dyDescent="0.25">
      <c r="A47" s="414" t="s">
        <v>95</v>
      </c>
      <c r="B47" s="415" t="s">
        <v>179</v>
      </c>
      <c r="C47" s="164"/>
      <c r="D47" s="65">
        <v>4</v>
      </c>
      <c r="E47" s="65"/>
      <c r="F47" s="165"/>
      <c r="G47" s="170">
        <v>54</v>
      </c>
      <c r="H47" s="8">
        <v>12</v>
      </c>
      <c r="I47" s="59">
        <v>42</v>
      </c>
      <c r="J47" s="8">
        <v>26</v>
      </c>
      <c r="K47" s="56">
        <v>16</v>
      </c>
      <c r="L47" s="171"/>
      <c r="M47" s="176"/>
      <c r="N47" s="74"/>
      <c r="O47" s="177"/>
      <c r="P47" s="180">
        <v>42</v>
      </c>
      <c r="Q47" s="35">
        <v>15</v>
      </c>
      <c r="R47" s="35"/>
      <c r="S47" s="35">
        <v>27</v>
      </c>
      <c r="T47" s="181"/>
      <c r="U47" s="184"/>
      <c r="V47" s="46"/>
      <c r="W47" s="46"/>
      <c r="X47" s="46"/>
      <c r="Y47" s="185"/>
      <c r="Z47" s="338"/>
      <c r="AA47" s="51"/>
      <c r="AB47" s="51"/>
      <c r="AC47" s="51"/>
      <c r="AD47" s="51"/>
      <c r="AE47" s="51"/>
      <c r="AF47" s="13"/>
    </row>
    <row r="48" spans="1:32" ht="23.4" thickBot="1" x14ac:dyDescent="0.3">
      <c r="A48" s="414" t="s">
        <v>96</v>
      </c>
      <c r="B48" s="415" t="s">
        <v>180</v>
      </c>
      <c r="C48" s="164">
        <v>4</v>
      </c>
      <c r="D48" s="65">
        <v>3</v>
      </c>
      <c r="E48" s="65"/>
      <c r="F48" s="165"/>
      <c r="G48" s="170">
        <v>128</v>
      </c>
      <c r="H48" s="8">
        <v>28</v>
      </c>
      <c r="I48" s="59">
        <v>100</v>
      </c>
      <c r="J48" s="8">
        <v>78</v>
      </c>
      <c r="K48" s="56">
        <v>22</v>
      </c>
      <c r="L48" s="171"/>
      <c r="M48" s="176"/>
      <c r="N48" s="74"/>
      <c r="O48" s="177"/>
      <c r="P48" s="180">
        <v>100</v>
      </c>
      <c r="Q48" s="35">
        <v>40</v>
      </c>
      <c r="R48" s="35"/>
      <c r="S48" s="35">
        <v>60</v>
      </c>
      <c r="T48" s="181"/>
      <c r="U48" s="184"/>
      <c r="V48" s="46"/>
      <c r="W48" s="46"/>
      <c r="X48" s="46"/>
      <c r="Y48" s="185"/>
      <c r="Z48" s="388"/>
      <c r="AA48" s="53"/>
      <c r="AB48" s="53"/>
      <c r="AC48" s="53"/>
      <c r="AD48" s="53"/>
      <c r="AE48" s="53"/>
      <c r="AF48" s="13"/>
    </row>
    <row r="49" spans="1:32" ht="22.8" x14ac:dyDescent="0.25">
      <c r="A49" s="414" t="s">
        <v>97</v>
      </c>
      <c r="B49" s="415" t="s">
        <v>196</v>
      </c>
      <c r="C49" s="164">
        <v>4</v>
      </c>
      <c r="D49" s="65">
        <v>3</v>
      </c>
      <c r="E49" s="65"/>
      <c r="F49" s="165"/>
      <c r="G49" s="170">
        <v>154</v>
      </c>
      <c r="H49" s="8">
        <v>34</v>
      </c>
      <c r="I49" s="59">
        <v>120</v>
      </c>
      <c r="J49" s="8">
        <v>74</v>
      </c>
      <c r="K49" s="56">
        <v>46</v>
      </c>
      <c r="L49" s="171"/>
      <c r="M49" s="176"/>
      <c r="N49" s="74"/>
      <c r="O49" s="177"/>
      <c r="P49" s="180">
        <v>120</v>
      </c>
      <c r="Q49" s="35">
        <v>50</v>
      </c>
      <c r="R49" s="35"/>
      <c r="S49" s="35">
        <v>70</v>
      </c>
      <c r="T49" s="181"/>
      <c r="U49" s="184"/>
      <c r="V49" s="46"/>
      <c r="W49" s="46"/>
      <c r="X49" s="46"/>
      <c r="Y49" s="185"/>
      <c r="Z49" s="198"/>
      <c r="AA49" s="130"/>
      <c r="AB49" s="130"/>
      <c r="AC49" s="130"/>
      <c r="AD49" s="130"/>
      <c r="AE49" s="131"/>
      <c r="AF49" s="13"/>
    </row>
    <row r="50" spans="1:32" ht="17.25" customHeight="1" x14ac:dyDescent="0.25">
      <c r="A50" s="414" t="s">
        <v>98</v>
      </c>
      <c r="B50" s="415" t="s">
        <v>181</v>
      </c>
      <c r="C50" s="164">
        <v>8</v>
      </c>
      <c r="D50" s="65"/>
      <c r="E50" s="65"/>
      <c r="F50" s="165"/>
      <c r="G50" s="170">
        <v>74</v>
      </c>
      <c r="H50" s="8">
        <v>16</v>
      </c>
      <c r="I50" s="59">
        <v>58</v>
      </c>
      <c r="J50" s="8">
        <v>46</v>
      </c>
      <c r="K50" s="56">
        <v>12</v>
      </c>
      <c r="L50" s="171"/>
      <c r="M50" s="176"/>
      <c r="N50" s="74"/>
      <c r="O50" s="177"/>
      <c r="P50" s="180"/>
      <c r="Q50" s="35"/>
      <c r="R50" s="35"/>
      <c r="S50" s="35"/>
      <c r="T50" s="181"/>
      <c r="U50" s="184"/>
      <c r="V50" s="46"/>
      <c r="W50" s="46"/>
      <c r="X50" s="46"/>
      <c r="Y50" s="185"/>
      <c r="Z50" s="199">
        <v>58</v>
      </c>
      <c r="AA50" s="51">
        <v>36</v>
      </c>
      <c r="AB50" s="51">
        <v>22</v>
      </c>
      <c r="AC50" s="51"/>
      <c r="AD50" s="51"/>
      <c r="AE50" s="133"/>
      <c r="AF50" s="13"/>
    </row>
    <row r="51" spans="1:32" ht="21.75" customHeight="1" x14ac:dyDescent="0.25">
      <c r="A51" s="414" t="s">
        <v>99</v>
      </c>
      <c r="B51" s="415" t="s">
        <v>182</v>
      </c>
      <c r="C51" s="164"/>
      <c r="D51" s="65">
        <v>6</v>
      </c>
      <c r="E51" s="65"/>
      <c r="F51" s="165"/>
      <c r="G51" s="170">
        <v>62</v>
      </c>
      <c r="H51" s="8">
        <v>14</v>
      </c>
      <c r="I51" s="59">
        <v>48</v>
      </c>
      <c r="J51" s="8">
        <v>28</v>
      </c>
      <c r="K51" s="56">
        <v>20</v>
      </c>
      <c r="L51" s="171"/>
      <c r="M51" s="176"/>
      <c r="N51" s="74"/>
      <c r="O51" s="177"/>
      <c r="P51" s="180"/>
      <c r="Q51" s="35"/>
      <c r="R51" s="35"/>
      <c r="S51" s="35"/>
      <c r="T51" s="181"/>
      <c r="U51" s="184">
        <v>48</v>
      </c>
      <c r="V51" s="46"/>
      <c r="W51" s="94"/>
      <c r="X51" s="46">
        <v>48</v>
      </c>
      <c r="Y51" s="185"/>
      <c r="Z51" s="199"/>
      <c r="AA51" s="51"/>
      <c r="AB51" s="51"/>
      <c r="AC51" s="51"/>
      <c r="AD51" s="51"/>
      <c r="AE51" s="133"/>
      <c r="AF51" s="13"/>
    </row>
    <row r="52" spans="1:32" ht="21" customHeight="1" x14ac:dyDescent="0.25">
      <c r="A52" s="414" t="s">
        <v>100</v>
      </c>
      <c r="B52" s="415" t="s">
        <v>183</v>
      </c>
      <c r="C52" s="164"/>
      <c r="D52" s="65">
        <v>6</v>
      </c>
      <c r="E52" s="65"/>
      <c r="F52" s="165"/>
      <c r="G52" s="170">
        <v>72</v>
      </c>
      <c r="H52" s="8">
        <v>16</v>
      </c>
      <c r="I52" s="59">
        <v>56</v>
      </c>
      <c r="J52" s="8">
        <v>36</v>
      </c>
      <c r="K52" s="56">
        <v>20</v>
      </c>
      <c r="L52" s="171"/>
      <c r="M52" s="176"/>
      <c r="N52" s="74"/>
      <c r="O52" s="177"/>
      <c r="P52" s="180"/>
      <c r="Q52" s="35"/>
      <c r="R52" s="35"/>
      <c r="S52" s="35"/>
      <c r="T52" s="181"/>
      <c r="U52" s="184">
        <v>56</v>
      </c>
      <c r="V52" s="46">
        <v>20</v>
      </c>
      <c r="W52" s="94"/>
      <c r="X52" s="46">
        <v>36</v>
      </c>
      <c r="Y52" s="185"/>
      <c r="Z52" s="199"/>
      <c r="AA52" s="51"/>
      <c r="AB52" s="51"/>
      <c r="AC52" s="51"/>
      <c r="AD52" s="51"/>
      <c r="AE52" s="133"/>
      <c r="AF52" s="13"/>
    </row>
    <row r="53" spans="1:32" ht="27" customHeight="1" x14ac:dyDescent="0.25">
      <c r="A53" s="414" t="s">
        <v>101</v>
      </c>
      <c r="B53" s="415" t="s">
        <v>156</v>
      </c>
      <c r="C53" s="164"/>
      <c r="D53" s="65">
        <v>7</v>
      </c>
      <c r="E53" s="65"/>
      <c r="F53" s="165"/>
      <c r="G53" s="170">
        <v>77</v>
      </c>
      <c r="H53" s="8">
        <v>17</v>
      </c>
      <c r="I53" s="59">
        <v>60</v>
      </c>
      <c r="J53" s="8">
        <v>20</v>
      </c>
      <c r="K53" s="56">
        <v>40</v>
      </c>
      <c r="L53" s="171"/>
      <c r="M53" s="176"/>
      <c r="N53" s="74"/>
      <c r="O53" s="177"/>
      <c r="P53" s="180"/>
      <c r="Q53" s="35"/>
      <c r="R53" s="35"/>
      <c r="S53" s="35"/>
      <c r="T53" s="181"/>
      <c r="U53" s="184">
        <v>30</v>
      </c>
      <c r="V53" s="46"/>
      <c r="W53" s="94"/>
      <c r="X53" s="46">
        <v>30</v>
      </c>
      <c r="Y53" s="185"/>
      <c r="Z53" s="199">
        <v>30</v>
      </c>
      <c r="AA53" s="51">
        <v>30</v>
      </c>
      <c r="AB53" s="51"/>
      <c r="AC53" s="51"/>
      <c r="AD53" s="51"/>
      <c r="AE53" s="133"/>
      <c r="AF53" s="13"/>
    </row>
    <row r="54" spans="1:32" ht="22.5" customHeight="1" x14ac:dyDescent="0.25">
      <c r="A54" s="414" t="s">
        <v>102</v>
      </c>
      <c r="B54" s="415" t="s">
        <v>184</v>
      </c>
      <c r="C54" s="164">
        <v>8</v>
      </c>
      <c r="D54" s="65">
        <v>7</v>
      </c>
      <c r="E54" s="65"/>
      <c r="F54" s="165"/>
      <c r="G54" s="170">
        <v>154</v>
      </c>
      <c r="H54" s="8">
        <v>34</v>
      </c>
      <c r="I54" s="59">
        <v>120</v>
      </c>
      <c r="J54" s="8">
        <v>60</v>
      </c>
      <c r="K54" s="56">
        <v>60</v>
      </c>
      <c r="L54" s="171"/>
      <c r="M54" s="176"/>
      <c r="N54" s="74"/>
      <c r="O54" s="177"/>
      <c r="P54" s="180"/>
      <c r="Q54" s="35"/>
      <c r="R54" s="35"/>
      <c r="S54" s="35"/>
      <c r="T54" s="181"/>
      <c r="U54" s="184">
        <v>62</v>
      </c>
      <c r="V54" s="46">
        <v>32</v>
      </c>
      <c r="W54" s="46"/>
      <c r="X54" s="46">
        <v>30</v>
      </c>
      <c r="Y54" s="185"/>
      <c r="Z54" s="199">
        <v>58</v>
      </c>
      <c r="AA54" s="51">
        <v>34</v>
      </c>
      <c r="AB54" s="51">
        <v>24</v>
      </c>
      <c r="AC54" s="51"/>
      <c r="AD54" s="51"/>
      <c r="AE54" s="133"/>
      <c r="AF54" s="13"/>
    </row>
    <row r="55" spans="1:32" ht="27" customHeight="1" x14ac:dyDescent="0.25">
      <c r="A55" s="414" t="s">
        <v>103</v>
      </c>
      <c r="B55" s="415" t="s">
        <v>104</v>
      </c>
      <c r="C55" s="164"/>
      <c r="D55" s="65">
        <v>5</v>
      </c>
      <c r="E55" s="65"/>
      <c r="F55" s="165"/>
      <c r="G55" s="170">
        <v>61</v>
      </c>
      <c r="H55" s="8">
        <v>13</v>
      </c>
      <c r="I55" s="59">
        <v>48</v>
      </c>
      <c r="J55" s="8">
        <v>38</v>
      </c>
      <c r="K55" s="56">
        <v>10</v>
      </c>
      <c r="L55" s="171"/>
      <c r="M55" s="176"/>
      <c r="N55" s="74"/>
      <c r="O55" s="177"/>
      <c r="P55" s="180"/>
      <c r="Q55" s="35"/>
      <c r="R55" s="35"/>
      <c r="S55" s="35"/>
      <c r="T55" s="181"/>
      <c r="U55" s="184">
        <v>48</v>
      </c>
      <c r="V55" s="46">
        <v>48</v>
      </c>
      <c r="W55" s="46"/>
      <c r="X55" s="46"/>
      <c r="Y55" s="185"/>
      <c r="Z55" s="199"/>
      <c r="AA55" s="51"/>
      <c r="AB55" s="51"/>
      <c r="AC55" s="51"/>
      <c r="AD55" s="51"/>
      <c r="AE55" s="133"/>
      <c r="AF55" s="13"/>
    </row>
    <row r="56" spans="1:32" x14ac:dyDescent="0.25">
      <c r="A56" s="414" t="s">
        <v>158</v>
      </c>
      <c r="B56" s="415" t="s">
        <v>105</v>
      </c>
      <c r="C56" s="164"/>
      <c r="D56" s="65">
        <v>8</v>
      </c>
      <c r="E56" s="65"/>
      <c r="F56" s="165"/>
      <c r="G56" s="170">
        <v>102</v>
      </c>
      <c r="H56" s="8">
        <v>22</v>
      </c>
      <c r="I56" s="59">
        <v>80</v>
      </c>
      <c r="J56" s="8">
        <v>30</v>
      </c>
      <c r="K56" s="56">
        <v>34</v>
      </c>
      <c r="L56" s="171">
        <v>16</v>
      </c>
      <c r="M56" s="176"/>
      <c r="N56" s="74"/>
      <c r="O56" s="177"/>
      <c r="P56" s="180"/>
      <c r="Q56" s="35"/>
      <c r="R56" s="35"/>
      <c r="S56" s="35"/>
      <c r="T56" s="181"/>
      <c r="U56" s="184">
        <v>52</v>
      </c>
      <c r="V56" s="46">
        <v>22</v>
      </c>
      <c r="W56" s="46"/>
      <c r="X56" s="46">
        <v>30</v>
      </c>
      <c r="Y56" s="185"/>
      <c r="Z56" s="199">
        <v>28</v>
      </c>
      <c r="AA56" s="51"/>
      <c r="AB56" s="51">
        <v>28</v>
      </c>
      <c r="AC56" s="51"/>
      <c r="AD56" s="51"/>
      <c r="AE56" s="133"/>
      <c r="AF56" s="13"/>
    </row>
    <row r="57" spans="1:32" ht="18.75" customHeight="1" x14ac:dyDescent="0.25">
      <c r="A57" s="414" t="s">
        <v>159</v>
      </c>
      <c r="B57" s="415" t="s">
        <v>108</v>
      </c>
      <c r="C57" s="164"/>
      <c r="D57" s="65">
        <v>8</v>
      </c>
      <c r="E57" s="65"/>
      <c r="F57" s="165"/>
      <c r="G57" s="170">
        <v>90</v>
      </c>
      <c r="H57" s="8">
        <v>20</v>
      </c>
      <c r="I57" s="59">
        <v>70</v>
      </c>
      <c r="J57" s="8">
        <v>50</v>
      </c>
      <c r="K57" s="56">
        <v>20</v>
      </c>
      <c r="L57" s="171"/>
      <c r="M57" s="176"/>
      <c r="N57" s="74"/>
      <c r="O57" s="177"/>
      <c r="P57" s="180"/>
      <c r="Q57" s="35"/>
      <c r="R57" s="35"/>
      <c r="S57" s="35"/>
      <c r="T57" s="181"/>
      <c r="U57" s="184">
        <v>30</v>
      </c>
      <c r="V57" s="46">
        <v>15</v>
      </c>
      <c r="W57" s="46"/>
      <c r="X57" s="46">
        <v>15</v>
      </c>
      <c r="Y57" s="185"/>
      <c r="Z57" s="199">
        <v>40</v>
      </c>
      <c r="AA57" s="51">
        <v>20</v>
      </c>
      <c r="AB57" s="51">
        <v>20</v>
      </c>
      <c r="AC57" s="51"/>
      <c r="AD57" s="51"/>
      <c r="AE57" s="133"/>
      <c r="AF57" s="13"/>
    </row>
    <row r="58" spans="1:32" x14ac:dyDescent="0.25">
      <c r="A58" s="414" t="s">
        <v>163</v>
      </c>
      <c r="B58" s="415" t="s">
        <v>109</v>
      </c>
      <c r="C58" s="164"/>
      <c r="D58" s="65">
        <v>6</v>
      </c>
      <c r="E58" s="65"/>
      <c r="F58" s="165"/>
      <c r="G58" s="170">
        <v>87</v>
      </c>
      <c r="H58" s="8">
        <v>19</v>
      </c>
      <c r="I58" s="59">
        <v>68</v>
      </c>
      <c r="J58" s="8">
        <v>48</v>
      </c>
      <c r="K58" s="56">
        <v>20</v>
      </c>
      <c r="L58" s="171"/>
      <c r="M58" s="176"/>
      <c r="N58" s="74"/>
      <c r="O58" s="177"/>
      <c r="P58" s="180"/>
      <c r="Q58" s="35"/>
      <c r="R58" s="35"/>
      <c r="S58" s="35"/>
      <c r="T58" s="181"/>
      <c r="U58" s="184">
        <v>68</v>
      </c>
      <c r="V58" s="46">
        <v>33</v>
      </c>
      <c r="W58" s="46"/>
      <c r="X58" s="46">
        <v>35</v>
      </c>
      <c r="Y58" s="185"/>
      <c r="Z58" s="199"/>
      <c r="AA58" s="51"/>
      <c r="AB58" s="97"/>
      <c r="AC58" s="51"/>
      <c r="AD58" s="51"/>
      <c r="AE58" s="133"/>
      <c r="AF58" s="13"/>
    </row>
    <row r="59" spans="1:32" x14ac:dyDescent="0.25">
      <c r="A59" s="414" t="s">
        <v>164</v>
      </c>
      <c r="B59" s="415" t="s">
        <v>157</v>
      </c>
      <c r="C59" s="164"/>
      <c r="D59" s="65">
        <v>7</v>
      </c>
      <c r="E59" s="65"/>
      <c r="F59" s="165"/>
      <c r="G59" s="170">
        <v>41</v>
      </c>
      <c r="H59" s="8">
        <v>9</v>
      </c>
      <c r="I59" s="59">
        <v>32</v>
      </c>
      <c r="J59" s="8">
        <v>24</v>
      </c>
      <c r="K59" s="56">
        <v>8</v>
      </c>
      <c r="L59" s="171"/>
      <c r="M59" s="176"/>
      <c r="N59" s="74"/>
      <c r="O59" s="177"/>
      <c r="P59" s="180"/>
      <c r="Q59" s="35"/>
      <c r="R59" s="35"/>
      <c r="S59" s="35"/>
      <c r="T59" s="181"/>
      <c r="U59" s="184"/>
      <c r="V59" s="46"/>
      <c r="W59" s="46"/>
      <c r="X59" s="46"/>
      <c r="Y59" s="185"/>
      <c r="Z59" s="200">
        <v>32</v>
      </c>
      <c r="AA59" s="97">
        <v>32</v>
      </c>
      <c r="AB59" s="51"/>
      <c r="AC59" s="51"/>
      <c r="AD59" s="51"/>
      <c r="AE59" s="133"/>
      <c r="AF59" s="13"/>
    </row>
    <row r="60" spans="1:32" ht="18" customHeight="1" x14ac:dyDescent="0.25">
      <c r="A60" s="413" t="s">
        <v>110</v>
      </c>
      <c r="B60" s="412" t="s">
        <v>111</v>
      </c>
      <c r="C60" s="204"/>
      <c r="D60" s="70"/>
      <c r="E60" s="66"/>
      <c r="F60" s="221"/>
      <c r="G60" s="319">
        <f t="shared" ref="G60:L60" si="3">G61+G62+G63+G64+G65+G66+G67</f>
        <v>1220</v>
      </c>
      <c r="H60" s="285">
        <f t="shared" si="3"/>
        <v>250</v>
      </c>
      <c r="I60" s="285">
        <f t="shared" si="3"/>
        <v>970</v>
      </c>
      <c r="J60" s="285">
        <f t="shared" si="3"/>
        <v>485</v>
      </c>
      <c r="K60" s="285">
        <f t="shared" si="3"/>
        <v>373</v>
      </c>
      <c r="L60" s="320">
        <f t="shared" si="3"/>
        <v>32</v>
      </c>
      <c r="M60" s="323"/>
      <c r="N60" s="81"/>
      <c r="O60" s="231"/>
      <c r="P60" s="335">
        <f>P61+P62+P63+P64+P65+P66</f>
        <v>184</v>
      </c>
      <c r="Q60" s="286">
        <f>Q61+Q62+Q63+Q64+Q65+Q66</f>
        <v>90</v>
      </c>
      <c r="R60" s="286"/>
      <c r="S60" s="286">
        <f>S61+S62+S63+S64+S65+S66</f>
        <v>94</v>
      </c>
      <c r="T60" s="336"/>
      <c r="U60" s="236">
        <f>U61+U62+U63+U64+U65+U66+U67</f>
        <v>300</v>
      </c>
      <c r="V60" s="47">
        <f>V61+V62+V63+V64+V65+V66+V67</f>
        <v>123</v>
      </c>
      <c r="W60" s="47"/>
      <c r="X60" s="47">
        <f>X61+X62+X63+X64+X65+X66+X67</f>
        <v>177</v>
      </c>
      <c r="Y60" s="343"/>
      <c r="Z60" s="254">
        <f>Z61+Z62+Z63+Z64+Z65+Z66+Z67</f>
        <v>486</v>
      </c>
      <c r="AA60" s="54">
        <f>AA61+AA62+AA63+AA64+AA65+AA66+AA67</f>
        <v>291</v>
      </c>
      <c r="AB60" s="54">
        <f>AB61+AB62+AB63+AB64+AB65+AB66+AB67</f>
        <v>195</v>
      </c>
      <c r="AC60" s="54"/>
      <c r="AD60" s="54"/>
      <c r="AE60" s="347"/>
      <c r="AF60" s="13"/>
    </row>
    <row r="61" spans="1:32" ht="24.75" customHeight="1" x14ac:dyDescent="0.25">
      <c r="A61" s="421" t="s">
        <v>112</v>
      </c>
      <c r="B61" s="415" t="s">
        <v>185</v>
      </c>
      <c r="C61" s="164">
        <v>8</v>
      </c>
      <c r="D61" s="65"/>
      <c r="E61" s="65">
        <v>6</v>
      </c>
      <c r="F61" s="165"/>
      <c r="G61" s="170">
        <v>482</v>
      </c>
      <c r="H61" s="105">
        <v>100</v>
      </c>
      <c r="I61" s="59">
        <v>382</v>
      </c>
      <c r="J61" s="8">
        <v>151</v>
      </c>
      <c r="K61" s="56">
        <v>215</v>
      </c>
      <c r="L61" s="171">
        <v>16</v>
      </c>
      <c r="M61" s="176"/>
      <c r="N61" s="74"/>
      <c r="O61" s="177"/>
      <c r="P61" s="180">
        <v>104</v>
      </c>
      <c r="Q61" s="35">
        <v>50</v>
      </c>
      <c r="R61" s="35"/>
      <c r="S61" s="35">
        <v>54</v>
      </c>
      <c r="T61" s="181"/>
      <c r="U61" s="184">
        <v>140</v>
      </c>
      <c r="V61" s="46">
        <v>65</v>
      </c>
      <c r="W61" s="46"/>
      <c r="X61" s="46">
        <v>75</v>
      </c>
      <c r="Y61" s="185"/>
      <c r="Z61" s="199">
        <v>138</v>
      </c>
      <c r="AA61" s="51">
        <v>74</v>
      </c>
      <c r="AB61" s="51">
        <v>64</v>
      </c>
      <c r="AC61" s="51"/>
      <c r="AD61" s="51"/>
      <c r="AE61" s="133"/>
      <c r="AF61" s="13"/>
    </row>
    <row r="62" spans="1:32" ht="20.25" customHeight="1" x14ac:dyDescent="0.25">
      <c r="A62" s="421" t="s">
        <v>113</v>
      </c>
      <c r="B62" s="415" t="s">
        <v>186</v>
      </c>
      <c r="C62" s="164">
        <v>6</v>
      </c>
      <c r="D62" s="65">
        <v>4</v>
      </c>
      <c r="E62" s="65">
        <v>6</v>
      </c>
      <c r="F62" s="165"/>
      <c r="G62" s="170">
        <v>121</v>
      </c>
      <c r="H62" s="105">
        <v>25</v>
      </c>
      <c r="I62" s="59">
        <v>96</v>
      </c>
      <c r="J62" s="8">
        <v>48</v>
      </c>
      <c r="K62" s="56">
        <v>32</v>
      </c>
      <c r="L62" s="171">
        <v>16</v>
      </c>
      <c r="M62" s="176"/>
      <c r="N62" s="74"/>
      <c r="O62" s="177"/>
      <c r="P62" s="180">
        <v>40</v>
      </c>
      <c r="Q62" s="35">
        <v>20</v>
      </c>
      <c r="R62" s="35"/>
      <c r="S62" s="35">
        <v>20</v>
      </c>
      <c r="T62" s="181"/>
      <c r="U62" s="184">
        <v>56</v>
      </c>
      <c r="V62" s="46">
        <v>20</v>
      </c>
      <c r="W62" s="46"/>
      <c r="X62" s="46">
        <v>36</v>
      </c>
      <c r="Y62" s="185"/>
      <c r="Z62" s="200"/>
      <c r="AA62" s="97"/>
      <c r="AB62" s="97"/>
      <c r="AC62" s="51"/>
      <c r="AD62" s="51"/>
      <c r="AE62" s="133"/>
      <c r="AF62" s="13"/>
    </row>
    <row r="63" spans="1:32" x14ac:dyDescent="0.25">
      <c r="A63" s="421" t="s">
        <v>114</v>
      </c>
      <c r="B63" s="415" t="s">
        <v>187</v>
      </c>
      <c r="C63" s="164">
        <v>8</v>
      </c>
      <c r="D63" s="65"/>
      <c r="E63" s="65"/>
      <c r="F63" s="165"/>
      <c r="G63" s="170">
        <v>88</v>
      </c>
      <c r="H63" s="105">
        <v>18</v>
      </c>
      <c r="I63" s="59">
        <v>70</v>
      </c>
      <c r="J63" s="8">
        <v>46</v>
      </c>
      <c r="K63" s="56">
        <v>24</v>
      </c>
      <c r="L63" s="171"/>
      <c r="M63" s="176"/>
      <c r="N63" s="74"/>
      <c r="O63" s="177"/>
      <c r="P63" s="180"/>
      <c r="Q63" s="35"/>
      <c r="R63" s="35"/>
      <c r="S63" s="35"/>
      <c r="T63" s="181"/>
      <c r="U63" s="184"/>
      <c r="V63" s="46"/>
      <c r="W63" s="46"/>
      <c r="X63" s="46"/>
      <c r="Y63" s="185"/>
      <c r="Z63" s="199">
        <v>70</v>
      </c>
      <c r="AA63" s="51">
        <v>40</v>
      </c>
      <c r="AB63" s="51">
        <v>30</v>
      </c>
      <c r="AC63" s="51"/>
      <c r="AD63" s="51"/>
      <c r="AE63" s="133"/>
      <c r="AF63" s="13"/>
    </row>
    <row r="64" spans="1:32" ht="26.25" customHeight="1" x14ac:dyDescent="0.25">
      <c r="A64" s="421" t="s">
        <v>115</v>
      </c>
      <c r="B64" s="415" t="s">
        <v>188</v>
      </c>
      <c r="C64" s="164">
        <v>6</v>
      </c>
      <c r="D64" s="65"/>
      <c r="E64" s="65"/>
      <c r="F64" s="165"/>
      <c r="G64" s="170">
        <v>121</v>
      </c>
      <c r="H64" s="105">
        <v>25</v>
      </c>
      <c r="I64" s="59">
        <v>96</v>
      </c>
      <c r="J64" s="8">
        <v>56</v>
      </c>
      <c r="K64" s="56">
        <v>40</v>
      </c>
      <c r="L64" s="171"/>
      <c r="M64" s="176"/>
      <c r="N64" s="74"/>
      <c r="O64" s="177"/>
      <c r="P64" s="180">
        <v>40</v>
      </c>
      <c r="Q64" s="35">
        <v>20</v>
      </c>
      <c r="R64" s="35"/>
      <c r="S64" s="35">
        <v>20</v>
      </c>
      <c r="T64" s="181"/>
      <c r="U64" s="184">
        <v>56</v>
      </c>
      <c r="V64" s="46">
        <v>22</v>
      </c>
      <c r="W64" s="46"/>
      <c r="X64" s="46">
        <v>34</v>
      </c>
      <c r="Y64" s="185"/>
      <c r="Z64" s="199"/>
      <c r="AA64" s="51"/>
      <c r="AB64" s="51"/>
      <c r="AC64" s="51"/>
      <c r="AD64" s="51"/>
      <c r="AE64" s="133"/>
      <c r="AF64" s="13"/>
    </row>
    <row r="65" spans="1:32" ht="24.75" customHeight="1" x14ac:dyDescent="0.25">
      <c r="A65" s="421" t="s">
        <v>116</v>
      </c>
      <c r="B65" s="415" t="s">
        <v>189</v>
      </c>
      <c r="C65" s="164"/>
      <c r="D65" s="65">
        <v>7</v>
      </c>
      <c r="E65" s="65"/>
      <c r="F65" s="165"/>
      <c r="G65" s="170">
        <v>55</v>
      </c>
      <c r="H65" s="105">
        <v>11</v>
      </c>
      <c r="I65" s="59">
        <v>44</v>
      </c>
      <c r="J65" s="8">
        <v>14</v>
      </c>
      <c r="K65" s="56">
        <v>30</v>
      </c>
      <c r="L65" s="171"/>
      <c r="M65" s="176"/>
      <c r="N65" s="74"/>
      <c r="O65" s="177"/>
      <c r="P65" s="180"/>
      <c r="Q65" s="35"/>
      <c r="R65" s="35"/>
      <c r="S65" s="35"/>
      <c r="T65" s="181"/>
      <c r="U65" s="184"/>
      <c r="V65" s="46"/>
      <c r="W65" s="46"/>
      <c r="X65" s="46"/>
      <c r="Y65" s="185"/>
      <c r="Z65" s="199">
        <v>44</v>
      </c>
      <c r="AA65" s="51">
        <v>44</v>
      </c>
      <c r="AB65" s="51"/>
      <c r="AC65" s="51"/>
      <c r="AD65" s="51"/>
      <c r="AE65" s="133"/>
      <c r="AF65" s="13"/>
    </row>
    <row r="66" spans="1:32" ht="25.5" customHeight="1" x14ac:dyDescent="0.25">
      <c r="A66" s="421" t="s">
        <v>190</v>
      </c>
      <c r="B66" s="415" t="s">
        <v>191</v>
      </c>
      <c r="C66" s="305"/>
      <c r="D66" s="288">
        <v>7</v>
      </c>
      <c r="E66" s="65"/>
      <c r="F66" s="165"/>
      <c r="G66" s="170">
        <v>40</v>
      </c>
      <c r="H66" s="105">
        <v>8</v>
      </c>
      <c r="I66" s="59">
        <v>32</v>
      </c>
      <c r="J66" s="98"/>
      <c r="K66" s="56">
        <v>32</v>
      </c>
      <c r="L66" s="171"/>
      <c r="M66" s="176"/>
      <c r="N66" s="74"/>
      <c r="O66" s="177"/>
      <c r="P66" s="180"/>
      <c r="Q66" s="35"/>
      <c r="R66" s="35"/>
      <c r="S66" s="35"/>
      <c r="T66" s="181"/>
      <c r="U66" s="184"/>
      <c r="V66" s="46"/>
      <c r="W66" s="46"/>
      <c r="X66" s="46"/>
      <c r="Y66" s="185"/>
      <c r="Z66" s="199">
        <v>32</v>
      </c>
      <c r="AA66" s="51"/>
      <c r="AB66" s="97">
        <v>32</v>
      </c>
      <c r="AC66" s="51"/>
      <c r="AD66" s="51"/>
      <c r="AE66" s="133"/>
      <c r="AF66" s="13"/>
    </row>
    <row r="67" spans="1:32" ht="48" x14ac:dyDescent="0.25">
      <c r="A67" s="413" t="s">
        <v>117</v>
      </c>
      <c r="B67" s="412" t="s">
        <v>201</v>
      </c>
      <c r="C67" s="164"/>
      <c r="D67" s="65"/>
      <c r="E67" s="65"/>
      <c r="F67" s="165"/>
      <c r="G67" s="321">
        <f>G68+G69+G70</f>
        <v>313</v>
      </c>
      <c r="H67" s="289">
        <f>H68+H69+H70</f>
        <v>63</v>
      </c>
      <c r="I67" s="289">
        <f>I68+I69+I70</f>
        <v>250</v>
      </c>
      <c r="J67" s="289">
        <f>J68+J69</f>
        <v>170</v>
      </c>
      <c r="K67" s="289">
        <f>K68+K69+K70</f>
        <v>0</v>
      </c>
      <c r="L67" s="171"/>
      <c r="M67" s="176"/>
      <c r="N67" s="74"/>
      <c r="O67" s="177"/>
      <c r="P67" s="333"/>
      <c r="Q67" s="282"/>
      <c r="R67" s="282"/>
      <c r="S67" s="282"/>
      <c r="T67" s="181"/>
      <c r="U67" s="216">
        <v>48</v>
      </c>
      <c r="V67" s="48">
        <v>16</v>
      </c>
      <c r="W67" s="48"/>
      <c r="X67" s="48">
        <v>32</v>
      </c>
      <c r="Y67" s="341"/>
      <c r="Z67" s="217">
        <f>Z68+Z69+Z70</f>
        <v>202</v>
      </c>
      <c r="AA67" s="55">
        <f>AA68+AA69+AA70</f>
        <v>133</v>
      </c>
      <c r="AB67" s="55">
        <f>AB68+AB69+AB70</f>
        <v>69</v>
      </c>
      <c r="AC67" s="55"/>
      <c r="AD67" s="55"/>
      <c r="AE67" s="153"/>
      <c r="AF67" s="13"/>
    </row>
    <row r="68" spans="1:32" ht="16.5" customHeight="1" x14ac:dyDescent="0.25">
      <c r="A68" s="421" t="s">
        <v>160</v>
      </c>
      <c r="B68" s="415" t="s">
        <v>192</v>
      </c>
      <c r="C68" s="164"/>
      <c r="D68" s="65">
        <v>7</v>
      </c>
      <c r="E68" s="65"/>
      <c r="F68" s="165"/>
      <c r="G68" s="170">
        <v>113</v>
      </c>
      <c r="H68" s="105">
        <v>23</v>
      </c>
      <c r="I68" s="59">
        <v>90</v>
      </c>
      <c r="J68" s="8">
        <v>90</v>
      </c>
      <c r="K68" s="56"/>
      <c r="L68" s="171"/>
      <c r="M68" s="176"/>
      <c r="N68" s="74"/>
      <c r="O68" s="177"/>
      <c r="P68" s="180"/>
      <c r="Q68" s="35"/>
      <c r="R68" s="35"/>
      <c r="S68" s="35"/>
      <c r="T68" s="181"/>
      <c r="U68" s="184">
        <v>48</v>
      </c>
      <c r="V68" s="46">
        <v>16</v>
      </c>
      <c r="W68" s="46"/>
      <c r="X68" s="46">
        <v>32</v>
      </c>
      <c r="Y68" s="185"/>
      <c r="Z68" s="199">
        <v>42</v>
      </c>
      <c r="AA68" s="51">
        <v>42</v>
      </c>
      <c r="AB68" s="51"/>
      <c r="AC68" s="51"/>
      <c r="AD68" s="51"/>
      <c r="AE68" s="133"/>
      <c r="AF68" s="13"/>
    </row>
    <row r="69" spans="1:32" x14ac:dyDescent="0.25">
      <c r="A69" s="421" t="s">
        <v>161</v>
      </c>
      <c r="B69" s="415" t="s">
        <v>193</v>
      </c>
      <c r="C69" s="164"/>
      <c r="D69" s="65">
        <v>8</v>
      </c>
      <c r="E69" s="65"/>
      <c r="F69" s="165"/>
      <c r="G69" s="170">
        <v>100</v>
      </c>
      <c r="H69" s="105">
        <v>20</v>
      </c>
      <c r="I69" s="59">
        <v>80</v>
      </c>
      <c r="J69" s="8">
        <v>80</v>
      </c>
      <c r="K69" s="56"/>
      <c r="L69" s="171"/>
      <c r="M69" s="176"/>
      <c r="N69" s="74"/>
      <c r="O69" s="177"/>
      <c r="P69" s="180"/>
      <c r="Q69" s="35"/>
      <c r="R69" s="35"/>
      <c r="S69" s="35"/>
      <c r="T69" s="181"/>
      <c r="U69" s="184"/>
      <c r="V69" s="46"/>
      <c r="W69" s="46"/>
      <c r="X69" s="46"/>
      <c r="Y69" s="185"/>
      <c r="Z69" s="199">
        <v>80</v>
      </c>
      <c r="AA69" s="51">
        <v>51</v>
      </c>
      <c r="AB69" s="51">
        <v>29</v>
      </c>
      <c r="AC69" s="51"/>
      <c r="AD69" s="51"/>
      <c r="AE69" s="133"/>
      <c r="AF69" s="13"/>
    </row>
    <row r="70" spans="1:32" s="32" customFormat="1" ht="39" customHeight="1" x14ac:dyDescent="0.25">
      <c r="A70" s="421" t="s">
        <v>166</v>
      </c>
      <c r="B70" s="412" t="s">
        <v>88</v>
      </c>
      <c r="C70" s="164"/>
      <c r="D70" s="65"/>
      <c r="E70" s="65"/>
      <c r="F70" s="165"/>
      <c r="G70" s="208">
        <v>100</v>
      </c>
      <c r="H70" s="290">
        <v>20</v>
      </c>
      <c r="I70" s="60">
        <v>80</v>
      </c>
      <c r="J70" s="7"/>
      <c r="K70" s="57"/>
      <c r="L70" s="171"/>
      <c r="M70" s="176"/>
      <c r="N70" s="74"/>
      <c r="O70" s="177"/>
      <c r="P70" s="333"/>
      <c r="Q70" s="282"/>
      <c r="R70" s="282"/>
      <c r="S70" s="282"/>
      <c r="T70" s="181"/>
      <c r="U70" s="216"/>
      <c r="V70" s="48"/>
      <c r="W70" s="48"/>
      <c r="X70" s="48"/>
      <c r="Y70" s="185"/>
      <c r="Z70" s="199">
        <v>80</v>
      </c>
      <c r="AA70" s="51">
        <v>40</v>
      </c>
      <c r="AB70" s="51">
        <v>40</v>
      </c>
      <c r="AC70" s="51"/>
      <c r="AD70" s="51"/>
      <c r="AE70" s="133"/>
      <c r="AF70" s="13"/>
    </row>
    <row r="71" spans="1:32" s="33" customFormat="1" ht="22.8" x14ac:dyDescent="0.25">
      <c r="A71" s="421" t="s">
        <v>167</v>
      </c>
      <c r="B71" s="415" t="s">
        <v>165</v>
      </c>
      <c r="C71" s="164"/>
      <c r="D71" s="65">
        <v>8</v>
      </c>
      <c r="E71" s="65"/>
      <c r="F71" s="165"/>
      <c r="G71" s="170">
        <v>100</v>
      </c>
      <c r="H71" s="105">
        <v>20</v>
      </c>
      <c r="I71" s="59">
        <v>80</v>
      </c>
      <c r="J71" s="8"/>
      <c r="K71" s="56"/>
      <c r="L71" s="171"/>
      <c r="M71" s="176"/>
      <c r="N71" s="74"/>
      <c r="O71" s="177"/>
      <c r="P71" s="180"/>
      <c r="Q71" s="35"/>
      <c r="R71" s="35"/>
      <c r="S71" s="35"/>
      <c r="T71" s="181"/>
      <c r="U71" s="184"/>
      <c r="V71" s="46"/>
      <c r="W71" s="46"/>
      <c r="X71" s="46"/>
      <c r="Y71" s="185"/>
      <c r="Z71" s="199">
        <v>80</v>
      </c>
      <c r="AA71" s="51">
        <v>40</v>
      </c>
      <c r="AB71" s="51">
        <v>40</v>
      </c>
      <c r="AC71" s="51"/>
      <c r="AD71" s="51"/>
      <c r="AE71" s="133"/>
      <c r="AF71" s="13"/>
    </row>
    <row r="72" spans="1:32" ht="51.75" customHeight="1" x14ac:dyDescent="0.25">
      <c r="A72" s="295" t="s">
        <v>121</v>
      </c>
      <c r="B72" s="297" t="s">
        <v>120</v>
      </c>
      <c r="C72" s="204"/>
      <c r="D72" s="65"/>
      <c r="E72" s="65"/>
      <c r="F72" s="165"/>
      <c r="G72" s="208">
        <f>SUM(G73:G73)</f>
        <v>190</v>
      </c>
      <c r="H72" s="7">
        <v>40</v>
      </c>
      <c r="I72" s="60">
        <f>SUM(I73:I73)</f>
        <v>150</v>
      </c>
      <c r="J72" s="7">
        <v>150</v>
      </c>
      <c r="K72" s="57">
        <f>SUM(K73:K73)</f>
        <v>0</v>
      </c>
      <c r="L72" s="209"/>
      <c r="M72" s="176"/>
      <c r="N72" s="74"/>
      <c r="O72" s="177"/>
      <c r="P72" s="180"/>
      <c r="Q72" s="35"/>
      <c r="R72" s="35"/>
      <c r="S72" s="35"/>
      <c r="T72" s="181"/>
      <c r="U72" s="216">
        <v>78</v>
      </c>
      <c r="V72" s="48">
        <v>33</v>
      </c>
      <c r="W72" s="48"/>
      <c r="X72" s="48">
        <v>45</v>
      </c>
      <c r="Y72" s="341"/>
      <c r="Z72" s="217">
        <v>72</v>
      </c>
      <c r="AA72" s="55">
        <v>51</v>
      </c>
      <c r="AB72" s="55">
        <v>21</v>
      </c>
      <c r="AC72" s="51"/>
      <c r="AD72" s="51"/>
      <c r="AE72" s="133"/>
      <c r="AF72" s="13"/>
    </row>
    <row r="73" spans="1:32" ht="23.4" thickBot="1" x14ac:dyDescent="0.3">
      <c r="A73" s="371" t="s">
        <v>168</v>
      </c>
      <c r="B73" s="372" t="s">
        <v>194</v>
      </c>
      <c r="C73" s="205"/>
      <c r="D73" s="139">
        <v>8</v>
      </c>
      <c r="E73" s="206"/>
      <c r="F73" s="207"/>
      <c r="G73" s="172">
        <v>190</v>
      </c>
      <c r="H73" s="30">
        <v>40</v>
      </c>
      <c r="I73" s="140">
        <v>150</v>
      </c>
      <c r="J73" s="30">
        <v>150</v>
      </c>
      <c r="K73" s="141">
        <v>0</v>
      </c>
      <c r="L73" s="210"/>
      <c r="M73" s="211"/>
      <c r="N73" s="149"/>
      <c r="O73" s="212"/>
      <c r="P73" s="213"/>
      <c r="Q73" s="214"/>
      <c r="R73" s="214"/>
      <c r="S73" s="214"/>
      <c r="T73" s="215"/>
      <c r="U73" s="186">
        <v>78</v>
      </c>
      <c r="V73" s="144">
        <v>33</v>
      </c>
      <c r="W73" s="144"/>
      <c r="X73" s="144">
        <v>45</v>
      </c>
      <c r="Y73" s="387"/>
      <c r="Z73" s="218">
        <v>72</v>
      </c>
      <c r="AA73" s="219">
        <v>51</v>
      </c>
      <c r="AB73" s="219">
        <v>21</v>
      </c>
      <c r="AC73" s="134"/>
      <c r="AD73" s="134"/>
      <c r="AE73" s="135"/>
      <c r="AF73" s="13"/>
    </row>
    <row r="74" spans="1:32" x14ac:dyDescent="0.25">
      <c r="A74" s="389" t="s">
        <v>32</v>
      </c>
      <c r="B74" s="391" t="s">
        <v>16</v>
      </c>
      <c r="C74" s="392" t="s">
        <v>17</v>
      </c>
      <c r="D74" s="393" t="s">
        <v>18</v>
      </c>
      <c r="E74" s="393" t="s">
        <v>19</v>
      </c>
      <c r="F74" s="394" t="s">
        <v>20</v>
      </c>
      <c r="G74" s="392">
        <v>7</v>
      </c>
      <c r="H74" s="393">
        <v>8</v>
      </c>
      <c r="I74" s="395">
        <v>9</v>
      </c>
      <c r="J74" s="396">
        <v>10</v>
      </c>
      <c r="K74" s="397">
        <v>11</v>
      </c>
      <c r="L74" s="398">
        <v>12</v>
      </c>
      <c r="M74" s="381">
        <v>13</v>
      </c>
      <c r="N74" s="382">
        <v>14</v>
      </c>
      <c r="O74" s="383">
        <v>15</v>
      </c>
      <c r="P74" s="384">
        <v>16</v>
      </c>
      <c r="Q74" s="385">
        <v>17</v>
      </c>
      <c r="R74" s="385">
        <v>18</v>
      </c>
      <c r="S74" s="385">
        <v>19</v>
      </c>
      <c r="T74" s="158">
        <v>20</v>
      </c>
      <c r="U74" s="161">
        <v>21</v>
      </c>
      <c r="V74" s="128">
        <v>22</v>
      </c>
      <c r="W74" s="128">
        <v>23</v>
      </c>
      <c r="X74" s="128">
        <v>24</v>
      </c>
      <c r="Y74" s="368">
        <v>25</v>
      </c>
      <c r="Z74" s="248">
        <v>26</v>
      </c>
      <c r="AA74" s="404">
        <v>27</v>
      </c>
      <c r="AB74" s="129">
        <v>29</v>
      </c>
      <c r="AC74" s="404">
        <v>30</v>
      </c>
      <c r="AD74" s="404">
        <v>31</v>
      </c>
      <c r="AE74" s="405">
        <v>32</v>
      </c>
      <c r="AF74" s="13"/>
    </row>
    <row r="75" spans="1:32" ht="26.25" customHeight="1" x14ac:dyDescent="0.25">
      <c r="A75" s="296" t="s">
        <v>122</v>
      </c>
      <c r="B75" s="298" t="s">
        <v>140</v>
      </c>
      <c r="C75" s="220"/>
      <c r="D75" s="287"/>
      <c r="E75" s="287"/>
      <c r="F75" s="306"/>
      <c r="G75" s="322"/>
      <c r="H75" s="291"/>
      <c r="I75" s="83">
        <f>P75+U75+Z75</f>
        <v>1008</v>
      </c>
      <c r="J75" s="21"/>
      <c r="K75" s="58"/>
      <c r="L75" s="227"/>
      <c r="M75" s="188"/>
      <c r="N75" s="95"/>
      <c r="O75" s="189"/>
      <c r="P75" s="335">
        <v>540</v>
      </c>
      <c r="Q75" s="292"/>
      <c r="R75" s="292">
        <v>216</v>
      </c>
      <c r="S75" s="292"/>
      <c r="T75" s="336">
        <v>324</v>
      </c>
      <c r="U75" s="403">
        <v>468</v>
      </c>
      <c r="V75" s="293"/>
      <c r="W75" s="293">
        <v>216</v>
      </c>
      <c r="X75" s="293"/>
      <c r="Y75" s="344">
        <v>252</v>
      </c>
      <c r="Z75" s="200"/>
      <c r="AA75" s="97"/>
      <c r="AB75" s="97"/>
      <c r="AC75" s="294">
        <v>72</v>
      </c>
      <c r="AD75" s="97"/>
      <c r="AE75" s="146"/>
      <c r="AF75" s="13"/>
    </row>
    <row r="76" spans="1:32" ht="38.25" customHeight="1" x14ac:dyDescent="0.25">
      <c r="A76" s="150" t="s">
        <v>124</v>
      </c>
      <c r="B76" s="299" t="s">
        <v>123</v>
      </c>
      <c r="C76" s="220"/>
      <c r="D76" s="66"/>
      <c r="E76" s="66"/>
      <c r="F76" s="221"/>
      <c r="G76" s="226"/>
      <c r="H76" s="23"/>
      <c r="I76" s="83">
        <v>540</v>
      </c>
      <c r="J76" s="21"/>
      <c r="K76" s="58"/>
      <c r="L76" s="227"/>
      <c r="M76" s="230"/>
      <c r="N76" s="81"/>
      <c r="O76" s="231"/>
      <c r="P76" s="337">
        <v>540</v>
      </c>
      <c r="Q76" s="101"/>
      <c r="R76" s="101">
        <v>216</v>
      </c>
      <c r="S76" s="101"/>
      <c r="T76" s="357">
        <v>324</v>
      </c>
      <c r="U76" s="236"/>
      <c r="V76" s="47"/>
      <c r="W76" s="47"/>
      <c r="X76" s="47"/>
      <c r="Y76" s="343"/>
      <c r="Z76" s="254"/>
      <c r="AA76" s="54"/>
      <c r="AB76" s="54"/>
      <c r="AC76" s="51"/>
      <c r="AD76" s="51"/>
      <c r="AE76" s="133"/>
      <c r="AF76" s="13"/>
    </row>
    <row r="77" spans="1:32" ht="30" customHeight="1" x14ac:dyDescent="0.25">
      <c r="A77" s="150" t="s">
        <v>125</v>
      </c>
      <c r="B77" s="299" t="s">
        <v>126</v>
      </c>
      <c r="C77" s="220"/>
      <c r="D77" s="66"/>
      <c r="E77" s="66"/>
      <c r="F77" s="221"/>
      <c r="G77" s="226"/>
      <c r="H77" s="21"/>
      <c r="I77" s="83">
        <v>468</v>
      </c>
      <c r="J77" s="21"/>
      <c r="K77" s="58"/>
      <c r="L77" s="227"/>
      <c r="M77" s="230"/>
      <c r="N77" s="81"/>
      <c r="O77" s="231"/>
      <c r="P77" s="335"/>
      <c r="Q77" s="87"/>
      <c r="R77" s="87"/>
      <c r="S77" s="87"/>
      <c r="T77" s="336"/>
      <c r="U77" s="237">
        <v>468</v>
      </c>
      <c r="V77" s="102"/>
      <c r="W77" s="102">
        <v>216</v>
      </c>
      <c r="X77" s="102"/>
      <c r="Y77" s="345">
        <v>252</v>
      </c>
      <c r="Z77" s="254"/>
      <c r="AA77" s="54"/>
      <c r="AB77" s="54"/>
      <c r="AC77" s="51"/>
      <c r="AD77" s="51"/>
      <c r="AE77" s="133"/>
      <c r="AF77" s="13"/>
    </row>
    <row r="78" spans="1:32" ht="27" customHeight="1" x14ac:dyDescent="0.25">
      <c r="A78" s="151" t="s">
        <v>139</v>
      </c>
      <c r="B78" s="298" t="s">
        <v>199</v>
      </c>
      <c r="C78" s="222"/>
      <c r="D78" s="66"/>
      <c r="E78" s="66"/>
      <c r="F78" s="221"/>
      <c r="G78" s="226"/>
      <c r="H78" s="21"/>
      <c r="I78" s="83">
        <v>72</v>
      </c>
      <c r="J78" s="91"/>
      <c r="K78" s="92"/>
      <c r="L78" s="228"/>
      <c r="M78" s="230"/>
      <c r="N78" s="81"/>
      <c r="O78" s="231"/>
      <c r="P78" s="335"/>
      <c r="Q78" s="87"/>
      <c r="R78" s="87"/>
      <c r="S78" s="87"/>
      <c r="T78" s="336"/>
      <c r="U78" s="236"/>
      <c r="V78" s="47"/>
      <c r="W78" s="47"/>
      <c r="X78" s="47"/>
      <c r="Y78" s="343"/>
      <c r="Z78" s="254"/>
      <c r="AA78" s="54"/>
      <c r="AB78" s="54"/>
      <c r="AC78" s="106">
        <v>72</v>
      </c>
      <c r="AD78" s="51"/>
      <c r="AE78" s="133"/>
      <c r="AF78" s="13"/>
    </row>
    <row r="79" spans="1:32" ht="28.5" customHeight="1" x14ac:dyDescent="0.25">
      <c r="A79" s="150"/>
      <c r="B79" s="298" t="s">
        <v>143</v>
      </c>
      <c r="C79" s="204"/>
      <c r="D79" s="69"/>
      <c r="E79" s="99"/>
      <c r="F79" s="223"/>
      <c r="G79" s="208"/>
      <c r="H79" s="7"/>
      <c r="I79" s="256">
        <f>SUM(M79+P79+U79+Z79)</f>
        <v>5256</v>
      </c>
      <c r="J79" s="7"/>
      <c r="K79" s="57"/>
      <c r="L79" s="209"/>
      <c r="M79" s="232">
        <f>SUM(M8)</f>
        <v>1404</v>
      </c>
      <c r="N79" s="82">
        <f>SUM(N8)</f>
        <v>612</v>
      </c>
      <c r="O79" s="233">
        <f>SUM(O8)</f>
        <v>792</v>
      </c>
      <c r="P79" s="333">
        <f>SUM(P25+P75)</f>
        <v>1404</v>
      </c>
      <c r="Q79" s="257">
        <f>SUM(Q25+Q75)</f>
        <v>360</v>
      </c>
      <c r="R79" s="257">
        <f>SUM(R25+R75)</f>
        <v>216</v>
      </c>
      <c r="S79" s="37">
        <f>SUM(S25+S75)</f>
        <v>504</v>
      </c>
      <c r="T79" s="334">
        <f>SUM(T25+T75)</f>
        <v>324</v>
      </c>
      <c r="U79" s="216">
        <f>SUM(U24+U75)</f>
        <v>1404</v>
      </c>
      <c r="V79" s="48">
        <f>SUM(V24+V75)</f>
        <v>396</v>
      </c>
      <c r="W79" s="48">
        <f>SUM(W24+W75)</f>
        <v>216</v>
      </c>
      <c r="X79" s="48">
        <f>SUM(X24+X75)</f>
        <v>540</v>
      </c>
      <c r="Y79" s="341">
        <f>SUM(Y24+Y77)</f>
        <v>252</v>
      </c>
      <c r="Z79" s="217">
        <f>SUM(Z24+Z75)</f>
        <v>1044</v>
      </c>
      <c r="AA79" s="55">
        <f>SUM(AA24+AA75)</f>
        <v>612</v>
      </c>
      <c r="AB79" s="55">
        <f>SUM(AB24+AB75)</f>
        <v>432</v>
      </c>
      <c r="AC79" s="55">
        <f>SUM(AC24+AC75)</f>
        <v>72</v>
      </c>
      <c r="AD79" s="55"/>
      <c r="AE79" s="153"/>
      <c r="AF79" s="13"/>
    </row>
    <row r="80" spans="1:32" ht="17.25" customHeight="1" x14ac:dyDescent="0.25">
      <c r="A80" s="151" t="s">
        <v>127</v>
      </c>
      <c r="B80" s="298" t="s">
        <v>128</v>
      </c>
      <c r="C80" s="222"/>
      <c r="D80" s="70"/>
      <c r="E80" s="70"/>
      <c r="F80" s="224"/>
      <c r="G80" s="229"/>
      <c r="H80" s="91"/>
      <c r="I80" s="60">
        <f>SUM(M80+P80+U80+Z80)</f>
        <v>288</v>
      </c>
      <c r="J80" s="91"/>
      <c r="K80" s="92"/>
      <c r="L80" s="228"/>
      <c r="M80" s="234">
        <v>72</v>
      </c>
      <c r="N80" s="93"/>
      <c r="O80" s="235"/>
      <c r="P80" s="332">
        <v>72</v>
      </c>
      <c r="Q80" s="35"/>
      <c r="R80" s="35"/>
      <c r="S80" s="35"/>
      <c r="T80" s="160"/>
      <c r="U80" s="162">
        <v>72</v>
      </c>
      <c r="V80" s="88"/>
      <c r="W80" s="88"/>
      <c r="X80" s="88"/>
      <c r="Y80" s="340"/>
      <c r="Z80" s="249">
        <v>72</v>
      </c>
      <c r="AA80" s="97"/>
      <c r="AB80" s="97"/>
      <c r="AC80" s="97"/>
      <c r="AD80" s="97"/>
      <c r="AE80" s="146"/>
      <c r="AF80" s="13"/>
    </row>
    <row r="81" spans="1:33" ht="27" customHeight="1" x14ac:dyDescent="0.25">
      <c r="A81" s="151" t="s">
        <v>142</v>
      </c>
      <c r="B81" s="298" t="s">
        <v>141</v>
      </c>
      <c r="C81" s="222"/>
      <c r="D81" s="69"/>
      <c r="E81" s="99"/>
      <c r="F81" s="223"/>
      <c r="G81" s="229"/>
      <c r="H81" s="91"/>
      <c r="I81" s="60">
        <f>SUM(M81+P81+U81+Z81)</f>
        <v>300</v>
      </c>
      <c r="J81" s="91"/>
      <c r="K81" s="92"/>
      <c r="L81" s="228"/>
      <c r="M81" s="234">
        <v>85</v>
      </c>
      <c r="N81" s="93"/>
      <c r="O81" s="235"/>
      <c r="P81" s="332">
        <v>43</v>
      </c>
      <c r="Q81" s="35"/>
      <c r="R81" s="35"/>
      <c r="S81" s="35"/>
      <c r="T81" s="160"/>
      <c r="U81" s="162">
        <v>15</v>
      </c>
      <c r="V81" s="88"/>
      <c r="W81" s="88"/>
      <c r="X81" s="88"/>
      <c r="Y81" s="340"/>
      <c r="Z81" s="249">
        <v>157</v>
      </c>
      <c r="AA81" s="89"/>
      <c r="AB81" s="89"/>
      <c r="AC81" s="51"/>
      <c r="AD81" s="51"/>
      <c r="AE81" s="133"/>
      <c r="AF81" s="13"/>
    </row>
    <row r="82" spans="1:33" ht="22.5" customHeight="1" x14ac:dyDescent="0.25">
      <c r="A82" s="151" t="s">
        <v>129</v>
      </c>
      <c r="B82" s="298" t="s">
        <v>46</v>
      </c>
      <c r="C82" s="222"/>
      <c r="D82" s="69"/>
      <c r="E82" s="99"/>
      <c r="F82" s="223"/>
      <c r="G82" s="229"/>
      <c r="H82" s="91"/>
      <c r="I82" s="60">
        <f>SUM(AD82+AE82)</f>
        <v>72</v>
      </c>
      <c r="J82" s="91"/>
      <c r="K82" s="92"/>
      <c r="L82" s="228"/>
      <c r="M82" s="188"/>
      <c r="N82" s="95"/>
      <c r="O82" s="189"/>
      <c r="P82" s="191"/>
      <c r="Q82" s="96"/>
      <c r="R82" s="96"/>
      <c r="S82" s="96"/>
      <c r="T82" s="192"/>
      <c r="U82" s="196"/>
      <c r="V82" s="94"/>
      <c r="W82" s="94"/>
      <c r="X82" s="94"/>
      <c r="Y82" s="342"/>
      <c r="Z82" s="255"/>
      <c r="AA82" s="89"/>
      <c r="AB82" s="89"/>
      <c r="AC82" s="51"/>
      <c r="AD82" s="103"/>
      <c r="AE82" s="154">
        <v>72</v>
      </c>
      <c r="AF82" s="13"/>
    </row>
    <row r="83" spans="1:33" x14ac:dyDescent="0.25">
      <c r="A83" s="151" t="s">
        <v>130</v>
      </c>
      <c r="B83" s="298" t="s">
        <v>197</v>
      </c>
      <c r="C83" s="222"/>
      <c r="D83" s="69"/>
      <c r="E83" s="99"/>
      <c r="F83" s="223"/>
      <c r="G83" s="229"/>
      <c r="H83" s="91"/>
      <c r="I83" s="60">
        <v>144</v>
      </c>
      <c r="J83" s="91"/>
      <c r="K83" s="92"/>
      <c r="L83" s="228"/>
      <c r="M83" s="234"/>
      <c r="N83" s="93"/>
      <c r="O83" s="235"/>
      <c r="P83" s="332"/>
      <c r="Q83" s="35"/>
      <c r="R83" s="35"/>
      <c r="S83" s="35"/>
      <c r="T83" s="160"/>
      <c r="U83" s="162"/>
      <c r="V83" s="88"/>
      <c r="W83" s="88"/>
      <c r="X83" s="88"/>
      <c r="Y83" s="340"/>
      <c r="Z83" s="249"/>
      <c r="AA83" s="89"/>
      <c r="AB83" s="89"/>
      <c r="AC83" s="51"/>
      <c r="AD83" s="103">
        <v>144</v>
      </c>
      <c r="AE83" s="154"/>
      <c r="AF83" s="13"/>
    </row>
    <row r="84" spans="1:33" ht="36" customHeight="1" x14ac:dyDescent="0.25">
      <c r="A84" s="151" t="s">
        <v>131</v>
      </c>
      <c r="B84" s="298" t="s">
        <v>198</v>
      </c>
      <c r="C84" s="222"/>
      <c r="D84" s="69"/>
      <c r="E84" s="99"/>
      <c r="F84" s="223"/>
      <c r="G84" s="229"/>
      <c r="H84" s="91"/>
      <c r="I84" s="60">
        <v>72</v>
      </c>
      <c r="J84" s="91"/>
      <c r="K84" s="92"/>
      <c r="L84" s="228"/>
      <c r="M84" s="234"/>
      <c r="N84" s="93"/>
      <c r="O84" s="235"/>
      <c r="P84" s="332"/>
      <c r="Q84" s="35"/>
      <c r="R84" s="35"/>
      <c r="S84" s="35"/>
      <c r="T84" s="160"/>
      <c r="U84" s="162"/>
      <c r="V84" s="88"/>
      <c r="W84" s="88"/>
      <c r="X84" s="88"/>
      <c r="Y84" s="340"/>
      <c r="Z84" s="249"/>
      <c r="AA84" s="89"/>
      <c r="AB84" s="89"/>
      <c r="AC84" s="51"/>
      <c r="AD84" s="51"/>
      <c r="AE84" s="154">
        <v>72</v>
      </c>
      <c r="AF84" s="13"/>
    </row>
    <row r="85" spans="1:33" ht="36.75" customHeight="1" thickBot="1" x14ac:dyDescent="0.3">
      <c r="A85" s="152" t="s">
        <v>132</v>
      </c>
      <c r="B85" s="300" t="s">
        <v>28</v>
      </c>
      <c r="C85" s="205"/>
      <c r="D85" s="240"/>
      <c r="E85" s="241"/>
      <c r="F85" s="242"/>
      <c r="G85" s="225"/>
      <c r="H85" s="148"/>
      <c r="I85" s="155">
        <f>SUM(M85+P85+U85+Z85)</f>
        <v>236</v>
      </c>
      <c r="J85" s="359"/>
      <c r="K85" s="156"/>
      <c r="L85" s="399"/>
      <c r="M85" s="178">
        <v>78</v>
      </c>
      <c r="N85" s="142">
        <v>34</v>
      </c>
      <c r="O85" s="179">
        <v>44</v>
      </c>
      <c r="P85" s="346">
        <v>48</v>
      </c>
      <c r="Q85" s="143">
        <v>20</v>
      </c>
      <c r="R85" s="143"/>
      <c r="S85" s="143">
        <v>28</v>
      </c>
      <c r="T85" s="182"/>
      <c r="U85" s="186">
        <v>52</v>
      </c>
      <c r="V85" s="144">
        <v>22</v>
      </c>
      <c r="W85" s="144"/>
      <c r="X85" s="144">
        <v>30</v>
      </c>
      <c r="Y85" s="187"/>
      <c r="Z85" s="203">
        <v>58</v>
      </c>
      <c r="AA85" s="134">
        <v>34</v>
      </c>
      <c r="AB85" s="134">
        <v>24</v>
      </c>
      <c r="AC85" s="134"/>
      <c r="AD85" s="134"/>
      <c r="AE85" s="135"/>
      <c r="AF85" s="13"/>
      <c r="AG85" s="6"/>
    </row>
    <row r="86" spans="1:33" ht="13.8" thickBot="1" x14ac:dyDescent="0.3">
      <c r="A86" s="24"/>
      <c r="B86" s="29" t="s">
        <v>27</v>
      </c>
      <c r="C86" s="390"/>
      <c r="D86" s="24"/>
      <c r="E86" s="24"/>
      <c r="F86" s="24"/>
      <c r="G86" s="24"/>
      <c r="H86" s="22"/>
      <c r="I86" s="104">
        <f>SUM(M86+P86+U86+Z86)</f>
        <v>6080</v>
      </c>
      <c r="J86" s="258"/>
      <c r="K86" s="366"/>
      <c r="L86" s="259"/>
      <c r="M86" s="80">
        <f>SUM(M79:M85)</f>
        <v>1639</v>
      </c>
      <c r="N86" s="80">
        <f>SUM(N85+N8)</f>
        <v>646</v>
      </c>
      <c r="O86" s="80">
        <f>SUM(O85+O8)</f>
        <v>836</v>
      </c>
      <c r="P86" s="400">
        <f>SUM(P79:P85)</f>
        <v>1567</v>
      </c>
      <c r="Q86" s="401">
        <f>SUM(Q85+Q79)</f>
        <v>380</v>
      </c>
      <c r="R86" s="401">
        <v>216</v>
      </c>
      <c r="S86" s="401">
        <f>SUM(S85+S79)</f>
        <v>532</v>
      </c>
      <c r="T86" s="402">
        <v>324</v>
      </c>
      <c r="U86" s="353">
        <f>SUM(U79:U85)</f>
        <v>1543</v>
      </c>
      <c r="V86" s="45">
        <f>SUM(V85+V79)</f>
        <v>418</v>
      </c>
      <c r="W86" s="45">
        <v>216</v>
      </c>
      <c r="X86" s="45">
        <f>SUM(X85+X79)</f>
        <v>570</v>
      </c>
      <c r="Y86" s="45">
        <v>252</v>
      </c>
      <c r="Z86" s="50">
        <f>SUM(Z79:Z85)</f>
        <v>1331</v>
      </c>
      <c r="AA86" s="50">
        <f>SUM(AA85+AA79)</f>
        <v>646</v>
      </c>
      <c r="AB86" s="50">
        <f>SUM(AB85+AB79)</f>
        <v>456</v>
      </c>
      <c r="AC86" s="50">
        <v>72</v>
      </c>
      <c r="AD86" s="50">
        <v>144</v>
      </c>
      <c r="AE86" s="50">
        <v>72</v>
      </c>
      <c r="AF86" s="13"/>
    </row>
    <row r="87" spans="1:33" x14ac:dyDescent="0.25">
      <c r="A87" s="260"/>
      <c r="B87" s="238"/>
      <c r="C87" s="810" t="s">
        <v>27</v>
      </c>
      <c r="D87" s="811"/>
      <c r="E87" s="826" t="s">
        <v>133</v>
      </c>
      <c r="F87" s="827"/>
      <c r="G87" s="827"/>
      <c r="H87" s="828"/>
      <c r="I87" s="136"/>
      <c r="J87" s="145"/>
      <c r="K87" s="136"/>
      <c r="L87" s="364"/>
      <c r="M87" s="174">
        <v>15</v>
      </c>
      <c r="N87" s="137">
        <v>13</v>
      </c>
      <c r="O87" s="175">
        <v>13</v>
      </c>
      <c r="P87" s="330">
        <v>15</v>
      </c>
      <c r="Q87" s="35">
        <v>13</v>
      </c>
      <c r="R87" s="35"/>
      <c r="S87" s="35">
        <v>14</v>
      </c>
      <c r="T87" s="181"/>
      <c r="U87" s="354">
        <v>16</v>
      </c>
      <c r="V87" s="138">
        <v>14</v>
      </c>
      <c r="W87" s="138"/>
      <c r="X87" s="138">
        <v>15</v>
      </c>
      <c r="Y87" s="183"/>
      <c r="Z87" s="198">
        <v>19</v>
      </c>
      <c r="AA87" s="130">
        <v>16</v>
      </c>
      <c r="AB87" s="130">
        <v>10</v>
      </c>
      <c r="AC87" s="130"/>
      <c r="AD87" s="130"/>
      <c r="AE87" s="131"/>
      <c r="AF87" s="13"/>
    </row>
    <row r="88" spans="1:33" x14ac:dyDescent="0.25">
      <c r="A88" s="26"/>
      <c r="B88" s="238"/>
      <c r="C88" s="812"/>
      <c r="D88" s="813"/>
      <c r="E88" s="807" t="s">
        <v>134</v>
      </c>
      <c r="F88" s="808"/>
      <c r="G88" s="808"/>
      <c r="H88" s="809"/>
      <c r="I88" s="8"/>
      <c r="J88" s="11"/>
      <c r="K88" s="8"/>
      <c r="L88" s="363"/>
      <c r="M88" s="176"/>
      <c r="N88" s="74"/>
      <c r="O88" s="177"/>
      <c r="P88" s="331"/>
      <c r="Q88" s="35"/>
      <c r="R88" s="35"/>
      <c r="S88" s="35"/>
      <c r="T88" s="181"/>
      <c r="U88" s="348">
        <v>2</v>
      </c>
      <c r="V88" s="46"/>
      <c r="W88" s="46"/>
      <c r="X88" s="46"/>
      <c r="Y88" s="185"/>
      <c r="Z88" s="199">
        <v>2</v>
      </c>
      <c r="AA88" s="51"/>
      <c r="AB88" s="51"/>
      <c r="AC88" s="51"/>
      <c r="AD88" s="51"/>
      <c r="AE88" s="133"/>
      <c r="AF88" s="13"/>
    </row>
    <row r="89" spans="1:33" x14ac:dyDescent="0.25">
      <c r="A89" s="26"/>
      <c r="B89" s="4"/>
      <c r="C89" s="812"/>
      <c r="D89" s="813"/>
      <c r="E89" s="807" t="s">
        <v>135</v>
      </c>
      <c r="F89" s="808"/>
      <c r="G89" s="808"/>
      <c r="H89" s="809"/>
      <c r="I89" s="8"/>
      <c r="J89" s="11"/>
      <c r="K89" s="8"/>
      <c r="L89" s="363"/>
      <c r="M89" s="176">
        <v>6</v>
      </c>
      <c r="N89" s="74"/>
      <c r="O89" s="177"/>
      <c r="P89" s="331">
        <v>5</v>
      </c>
      <c r="Q89" s="35"/>
      <c r="R89" s="35"/>
      <c r="S89" s="35"/>
      <c r="T89" s="181"/>
      <c r="U89" s="348">
        <v>2</v>
      </c>
      <c r="V89" s="46"/>
      <c r="W89" s="46"/>
      <c r="X89" s="46"/>
      <c r="Y89" s="185"/>
      <c r="Z89" s="199">
        <v>3</v>
      </c>
      <c r="AA89" s="51"/>
      <c r="AB89" s="51"/>
      <c r="AC89" s="51"/>
      <c r="AD89" s="51"/>
      <c r="AE89" s="133"/>
      <c r="AF89" s="13"/>
    </row>
    <row r="90" spans="1:33" x14ac:dyDescent="0.25">
      <c r="A90" s="26"/>
      <c r="B90" s="4"/>
      <c r="C90" s="812"/>
      <c r="D90" s="813"/>
      <c r="E90" s="807" t="s">
        <v>136</v>
      </c>
      <c r="F90" s="808"/>
      <c r="G90" s="808"/>
      <c r="H90" s="809"/>
      <c r="I90" s="8"/>
      <c r="J90" s="11"/>
      <c r="K90" s="8"/>
      <c r="L90" s="363"/>
      <c r="M90" s="176">
        <v>6</v>
      </c>
      <c r="N90" s="74"/>
      <c r="O90" s="177"/>
      <c r="P90" s="331">
        <v>11</v>
      </c>
      <c r="Q90" s="35"/>
      <c r="R90" s="35"/>
      <c r="S90" s="35"/>
      <c r="T90" s="181"/>
      <c r="U90" s="348">
        <v>7</v>
      </c>
      <c r="V90" s="46"/>
      <c r="W90" s="46"/>
      <c r="X90" s="46"/>
      <c r="Y90" s="185"/>
      <c r="Z90" s="199">
        <v>10</v>
      </c>
      <c r="AA90" s="51"/>
      <c r="AB90" s="51"/>
      <c r="AC90" s="51"/>
      <c r="AD90" s="51"/>
      <c r="AE90" s="133"/>
      <c r="AF90" s="13"/>
    </row>
    <row r="91" spans="1:33" ht="13.8" thickBot="1" x14ac:dyDescent="0.3">
      <c r="A91" s="26"/>
      <c r="B91" s="4"/>
      <c r="C91" s="814"/>
      <c r="D91" s="815"/>
      <c r="E91" s="823" t="s">
        <v>137</v>
      </c>
      <c r="F91" s="824"/>
      <c r="G91" s="824"/>
      <c r="H91" s="825"/>
      <c r="I91" s="30"/>
      <c r="J91" s="239"/>
      <c r="K91" s="8"/>
      <c r="L91" s="365"/>
      <c r="M91" s="178">
        <v>8</v>
      </c>
      <c r="N91" s="142"/>
      <c r="O91" s="179"/>
      <c r="P91" s="329">
        <v>2</v>
      </c>
      <c r="Q91" s="143"/>
      <c r="R91" s="143"/>
      <c r="S91" s="143"/>
      <c r="T91" s="182"/>
      <c r="U91" s="352"/>
      <c r="V91" s="144"/>
      <c r="W91" s="144"/>
      <c r="X91" s="144"/>
      <c r="Y91" s="187"/>
      <c r="Z91" s="203"/>
      <c r="AA91" s="134"/>
      <c r="AB91" s="134"/>
      <c r="AC91" s="134"/>
      <c r="AD91" s="134"/>
      <c r="AE91" s="135"/>
      <c r="AF91" s="13"/>
    </row>
    <row r="92" spans="1:33" x14ac:dyDescent="0.25">
      <c r="A92" s="26"/>
      <c r="B92" s="4"/>
      <c r="C92" s="26"/>
      <c r="D92" s="26"/>
      <c r="E92" s="27"/>
      <c r="F92" s="27"/>
      <c r="G92" s="27"/>
      <c r="H92" s="27"/>
      <c r="I92" s="27"/>
      <c r="J92" s="27"/>
      <c r="K92" s="27"/>
      <c r="L92" s="27"/>
      <c r="M92" s="26"/>
      <c r="N92" s="26"/>
      <c r="O92" s="26"/>
      <c r="P92" s="20"/>
      <c r="Q92" s="26"/>
      <c r="R92" s="26"/>
      <c r="S92" s="26"/>
      <c r="T92" s="20"/>
      <c r="U92" s="20"/>
      <c r="V92" s="20"/>
      <c r="W92" s="20"/>
      <c r="X92" s="26"/>
      <c r="Y92" s="26"/>
      <c r="Z92" s="26"/>
      <c r="AA92" s="26"/>
      <c r="AB92" s="26"/>
      <c r="AC92" s="28"/>
      <c r="AD92" s="28"/>
      <c r="AE92" s="28"/>
      <c r="AF92" s="13"/>
    </row>
    <row r="93" spans="1:33" x14ac:dyDescent="0.25">
      <c r="A93" s="5"/>
      <c r="B93" s="819" t="s">
        <v>203</v>
      </c>
      <c r="C93" s="819"/>
      <c r="D93" s="819"/>
      <c r="E93" s="819"/>
      <c r="F93" s="819"/>
      <c r="G93" s="13"/>
      <c r="H93" s="13"/>
      <c r="I93" s="13"/>
      <c r="J93" s="14"/>
      <c r="K93" s="14"/>
      <c r="L93" s="14"/>
      <c r="M93" s="9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13"/>
      <c r="AD93" s="13"/>
      <c r="AE93" s="13"/>
      <c r="AF93" s="13"/>
    </row>
    <row r="94" spans="1:33" ht="17.25" customHeight="1" x14ac:dyDescent="0.25">
      <c r="A94" s="5"/>
      <c r="B94" s="819"/>
      <c r="C94" s="819"/>
      <c r="D94" s="819"/>
      <c r="E94" s="819"/>
      <c r="F94" s="819"/>
      <c r="G94" s="793"/>
      <c r="H94" s="793"/>
      <c r="I94" s="793"/>
      <c r="J94" s="793"/>
      <c r="K94" s="793"/>
      <c r="L94" s="793"/>
      <c r="M94" s="9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13"/>
      <c r="AD94" s="13"/>
      <c r="AE94" s="13"/>
      <c r="AF94" s="13"/>
    </row>
    <row r="95" spans="1:33" ht="14.25" customHeight="1" x14ac:dyDescent="0.25">
      <c r="A95" s="5"/>
      <c r="B95" s="31"/>
      <c r="C95" s="31"/>
      <c r="D95" s="31"/>
      <c r="E95" s="31"/>
      <c r="F95" s="31"/>
      <c r="G95" s="13"/>
      <c r="H95" s="13"/>
      <c r="I95" s="13"/>
      <c r="J95" s="13"/>
      <c r="K95" s="13"/>
      <c r="L95" s="13"/>
      <c r="M95" s="9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13"/>
      <c r="AD95" s="13"/>
      <c r="AE95" s="13"/>
      <c r="AF95" s="13"/>
    </row>
    <row r="96" spans="1:33" ht="14.25" customHeight="1" x14ac:dyDescent="0.25">
      <c r="A96" s="12"/>
      <c r="B96" s="819" t="s">
        <v>204</v>
      </c>
      <c r="C96" s="819"/>
      <c r="D96" s="819"/>
      <c r="E96" s="819"/>
      <c r="F96" s="819"/>
      <c r="G96" s="13"/>
      <c r="H96" s="13"/>
      <c r="I96" s="13"/>
      <c r="J96" s="14"/>
      <c r="K96" s="14"/>
      <c r="L96" s="14"/>
      <c r="M96" s="9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13"/>
      <c r="AD96" s="13"/>
      <c r="AE96" s="13"/>
      <c r="AF96" s="13"/>
    </row>
    <row r="97" spans="1:32" ht="12.75" customHeight="1" x14ac:dyDescent="0.25">
      <c r="A97" s="12"/>
      <c r="B97" s="819"/>
      <c r="C97" s="819"/>
      <c r="D97" s="819"/>
      <c r="E97" s="819"/>
      <c r="F97" s="819"/>
      <c r="G97" s="793"/>
      <c r="H97" s="793"/>
      <c r="I97" s="793"/>
      <c r="J97" s="793"/>
      <c r="K97" s="793"/>
      <c r="L97" s="793"/>
      <c r="M97" s="9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13"/>
      <c r="AD97" s="13"/>
      <c r="AE97" s="13"/>
      <c r="AF97" s="13"/>
    </row>
    <row r="98" spans="1:32" x14ac:dyDescent="0.25">
      <c r="A98" s="5"/>
      <c r="J98" s="9"/>
      <c r="K98" s="9"/>
      <c r="L98" s="9"/>
      <c r="M98" s="9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</row>
    <row r="99" spans="1:32" x14ac:dyDescent="0.25">
      <c r="H99" s="3"/>
      <c r="I99" s="3"/>
      <c r="J99" s="3"/>
      <c r="K99" s="10"/>
      <c r="L99" s="10"/>
      <c r="M99" s="10"/>
      <c r="N99" s="3"/>
      <c r="O99" s="3"/>
      <c r="P99" s="3"/>
      <c r="T99" s="3"/>
      <c r="U99" s="3"/>
      <c r="V99" s="3"/>
      <c r="W99" s="3"/>
      <c r="X99" s="3"/>
      <c r="Y99" s="3"/>
      <c r="Z99" s="3"/>
      <c r="AA99" s="3"/>
      <c r="AB99" s="3"/>
    </row>
  </sheetData>
  <mergeCells count="33">
    <mergeCell ref="C2:F2"/>
    <mergeCell ref="L3:L6"/>
    <mergeCell ref="E90:H90"/>
    <mergeCell ref="D1:AE1"/>
    <mergeCell ref="I2:L2"/>
    <mergeCell ref="K3:K6"/>
    <mergeCell ref="G2:G6"/>
    <mergeCell ref="H2:H6"/>
    <mergeCell ref="Z4:Z6"/>
    <mergeCell ref="M2:AE2"/>
    <mergeCell ref="X4:Y4"/>
    <mergeCell ref="AB5:AE5"/>
    <mergeCell ref="U3:X3"/>
    <mergeCell ref="S4:T4"/>
    <mergeCell ref="AB4:AE4"/>
    <mergeCell ref="Z3:AE3"/>
    <mergeCell ref="C87:D91"/>
    <mergeCell ref="P3:T3"/>
    <mergeCell ref="E89:H89"/>
    <mergeCell ref="B96:F97"/>
    <mergeCell ref="M4:M6"/>
    <mergeCell ref="P4:P6"/>
    <mergeCell ref="B93:F94"/>
    <mergeCell ref="G94:L94"/>
    <mergeCell ref="E91:H91"/>
    <mergeCell ref="E87:H87"/>
    <mergeCell ref="G97:L97"/>
    <mergeCell ref="J3:J6"/>
    <mergeCell ref="M3:O3"/>
    <mergeCell ref="U4:U6"/>
    <mergeCell ref="Q5:R5"/>
    <mergeCell ref="Q4:R4"/>
    <mergeCell ref="E88:H88"/>
  </mergeCells>
  <phoneticPr fontId="6" type="noConversion"/>
  <printOptions horizontalCentered="1"/>
  <pageMargins left="0.98425196850393704" right="0.59055118110236227" top="0.43307086614173229" bottom="0.15748031496062992" header="0" footer="0"/>
  <pageSetup paperSize="9" scale="63" orientation="landscape" r:id="rId1"/>
  <headerFooter alignWithMargins="0"/>
  <rowBreaks count="2" manualBreakCount="2">
    <brk id="44" max="31" man="1"/>
    <brk id="73" max="31" man="1"/>
  </rowBreaks>
  <colBreaks count="1" manualBreakCount="1">
    <brk id="31" max="10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1AC67-580A-4766-9139-2F109BE27D5D}">
  <sheetPr>
    <pageSetUpPr fitToPage="1"/>
  </sheetPr>
  <dimension ref="A1:AP94"/>
  <sheetViews>
    <sheetView topLeftCell="A43" zoomScale="90" zoomScaleNormal="90" zoomScaleSheetLayoutView="110" workbookViewId="0">
      <selection sqref="A1:IV65536"/>
    </sheetView>
  </sheetViews>
  <sheetFormatPr defaultColWidth="9.109375" defaultRowHeight="12" x14ac:dyDescent="0.25"/>
  <cols>
    <col min="1" max="1" width="0.88671875" style="538" customWidth="1"/>
    <col min="2" max="2" width="10.33203125" style="627" customWidth="1"/>
    <col min="3" max="3" width="38.33203125" style="538" customWidth="1"/>
    <col min="4" max="4" width="4.88671875" style="538" customWidth="1"/>
    <col min="5" max="5" width="9.44140625" style="538" customWidth="1"/>
    <col min="6" max="38" width="4.5546875" style="538" customWidth="1"/>
    <col min="39" max="16384" width="9.109375" style="538"/>
  </cols>
  <sheetData>
    <row r="1" spans="2:38" ht="12.6" thickBot="1" x14ac:dyDescent="0.3">
      <c r="B1" s="537"/>
      <c r="C1" s="871" t="s">
        <v>238</v>
      </c>
      <c r="D1" s="871"/>
      <c r="E1" s="871"/>
      <c r="F1" s="871"/>
      <c r="G1" s="871"/>
      <c r="H1" s="871"/>
      <c r="I1" s="871"/>
      <c r="J1" s="871"/>
      <c r="K1" s="871"/>
      <c r="L1" s="871"/>
      <c r="M1" s="871"/>
      <c r="N1" s="871"/>
      <c r="O1" s="871"/>
      <c r="P1" s="871"/>
      <c r="Q1" s="871"/>
      <c r="R1" s="871"/>
      <c r="S1" s="871"/>
      <c r="T1" s="871"/>
      <c r="U1" s="871"/>
      <c r="V1" s="871"/>
      <c r="W1" s="871"/>
      <c r="X1" s="871"/>
      <c r="Y1" s="871"/>
      <c r="Z1" s="871"/>
      <c r="AA1" s="871"/>
      <c r="AB1" s="871"/>
      <c r="AC1" s="871"/>
      <c r="AD1" s="871"/>
      <c r="AE1" s="871"/>
      <c r="AF1" s="871"/>
      <c r="AG1" s="871"/>
      <c r="AH1" s="871"/>
    </row>
    <row r="2" spans="2:38" ht="24" customHeight="1" thickBot="1" x14ac:dyDescent="0.3">
      <c r="B2" s="878" t="s">
        <v>1</v>
      </c>
      <c r="C2" s="872" t="s">
        <v>256</v>
      </c>
      <c r="D2" s="919" t="s">
        <v>202</v>
      </c>
      <c r="E2" s="919"/>
      <c r="F2" s="922" t="s">
        <v>255</v>
      </c>
      <c r="G2" s="872" t="s">
        <v>276</v>
      </c>
      <c r="H2" s="872"/>
      <c r="I2" s="872"/>
      <c r="J2" s="872"/>
      <c r="K2" s="872"/>
      <c r="L2" s="872"/>
      <c r="M2" s="872"/>
      <c r="N2" s="872"/>
      <c r="O2" s="926" t="s">
        <v>228</v>
      </c>
      <c r="P2" s="926"/>
      <c r="Q2" s="926"/>
      <c r="R2" s="926"/>
      <c r="S2" s="926"/>
      <c r="T2" s="926"/>
      <c r="U2" s="926"/>
      <c r="V2" s="926"/>
      <c r="W2" s="926"/>
      <c r="X2" s="926"/>
      <c r="Y2" s="926"/>
      <c r="Z2" s="926"/>
      <c r="AA2" s="926"/>
      <c r="AB2" s="926"/>
      <c r="AC2" s="926"/>
      <c r="AD2" s="926"/>
      <c r="AE2" s="926"/>
      <c r="AF2" s="926"/>
      <c r="AG2" s="926"/>
      <c r="AH2" s="926"/>
      <c r="AI2" s="926"/>
      <c r="AJ2" s="926"/>
      <c r="AK2" s="926"/>
      <c r="AL2" s="927"/>
    </row>
    <row r="3" spans="2:38" ht="23.25" customHeight="1" thickBot="1" x14ac:dyDescent="0.3">
      <c r="B3" s="890"/>
      <c r="C3" s="873"/>
      <c r="D3" s="912" t="s">
        <v>128</v>
      </c>
      <c r="E3" s="912"/>
      <c r="F3" s="886"/>
      <c r="G3" s="886" t="s">
        <v>225</v>
      </c>
      <c r="H3" s="873" t="s">
        <v>268</v>
      </c>
      <c r="I3" s="873"/>
      <c r="J3" s="873"/>
      <c r="K3" s="873"/>
      <c r="L3" s="873"/>
      <c r="M3" s="873"/>
      <c r="N3" s="915"/>
      <c r="O3" s="875" t="s">
        <v>7</v>
      </c>
      <c r="P3" s="876"/>
      <c r="Q3" s="876"/>
      <c r="R3" s="876"/>
      <c r="S3" s="876"/>
      <c r="T3" s="876"/>
      <c r="U3" s="876"/>
      <c r="V3" s="876"/>
      <c r="W3" s="876"/>
      <c r="X3" s="876"/>
      <c r="Y3" s="876"/>
      <c r="Z3" s="877"/>
      <c r="AA3" s="881" t="s">
        <v>8</v>
      </c>
      <c r="AB3" s="882"/>
      <c r="AC3" s="882"/>
      <c r="AD3" s="882"/>
      <c r="AE3" s="882"/>
      <c r="AF3" s="882"/>
      <c r="AG3" s="882"/>
      <c r="AH3" s="882"/>
      <c r="AI3" s="882"/>
      <c r="AJ3" s="882"/>
      <c r="AK3" s="882"/>
      <c r="AL3" s="883"/>
    </row>
    <row r="4" spans="2:38" ht="24.6" customHeight="1" x14ac:dyDescent="0.25">
      <c r="B4" s="890"/>
      <c r="C4" s="873"/>
      <c r="D4" s="912"/>
      <c r="E4" s="912"/>
      <c r="F4" s="886"/>
      <c r="G4" s="886"/>
      <c r="H4" s="886" t="s">
        <v>267</v>
      </c>
      <c r="I4" s="873" t="s">
        <v>270</v>
      </c>
      <c r="J4" s="873"/>
      <c r="K4" s="873"/>
      <c r="L4" s="873"/>
      <c r="M4" s="873"/>
      <c r="N4" s="920" t="s">
        <v>221</v>
      </c>
      <c r="O4" s="878" t="s">
        <v>272</v>
      </c>
      <c r="P4" s="879"/>
      <c r="Q4" s="879"/>
      <c r="R4" s="879"/>
      <c r="S4" s="879"/>
      <c r="T4" s="880"/>
      <c r="U4" s="878" t="s">
        <v>275</v>
      </c>
      <c r="V4" s="879"/>
      <c r="W4" s="879"/>
      <c r="X4" s="879"/>
      <c r="Y4" s="879"/>
      <c r="Z4" s="885"/>
      <c r="AA4" s="884" t="s">
        <v>277</v>
      </c>
      <c r="AB4" s="879"/>
      <c r="AC4" s="879"/>
      <c r="AD4" s="879"/>
      <c r="AE4" s="879"/>
      <c r="AF4" s="880"/>
      <c r="AG4" s="878" t="s">
        <v>278</v>
      </c>
      <c r="AH4" s="879"/>
      <c r="AI4" s="879"/>
      <c r="AJ4" s="879"/>
      <c r="AK4" s="879"/>
      <c r="AL4" s="885"/>
    </row>
    <row r="5" spans="2:38" ht="14.25" customHeight="1" x14ac:dyDescent="0.25">
      <c r="B5" s="890"/>
      <c r="C5" s="873"/>
      <c r="D5" s="910" t="s">
        <v>224</v>
      </c>
      <c r="E5" s="886" t="s">
        <v>252</v>
      </c>
      <c r="F5" s="886"/>
      <c r="G5" s="886"/>
      <c r="H5" s="886"/>
      <c r="I5" s="886" t="s">
        <v>269</v>
      </c>
      <c r="J5" s="873" t="s">
        <v>274</v>
      </c>
      <c r="K5" s="873"/>
      <c r="L5" s="873"/>
      <c r="M5" s="873"/>
      <c r="N5" s="920"/>
      <c r="O5" s="867" t="s">
        <v>271</v>
      </c>
      <c r="P5" s="869" t="s">
        <v>225</v>
      </c>
      <c r="Q5" s="869" t="s">
        <v>298</v>
      </c>
      <c r="R5" s="886" t="s">
        <v>252</v>
      </c>
      <c r="S5" s="886" t="s">
        <v>224</v>
      </c>
      <c r="T5" s="865" t="s">
        <v>141</v>
      </c>
      <c r="U5" s="867" t="s">
        <v>271</v>
      </c>
      <c r="V5" s="869" t="s">
        <v>225</v>
      </c>
      <c r="W5" s="869" t="s">
        <v>299</v>
      </c>
      <c r="X5" s="886" t="s">
        <v>252</v>
      </c>
      <c r="Y5" s="886" t="s">
        <v>224</v>
      </c>
      <c r="Z5" s="863" t="s">
        <v>141</v>
      </c>
      <c r="AA5" s="888" t="s">
        <v>271</v>
      </c>
      <c r="AB5" s="869" t="s">
        <v>225</v>
      </c>
      <c r="AC5" s="869" t="s">
        <v>383</v>
      </c>
      <c r="AD5" s="886" t="s">
        <v>252</v>
      </c>
      <c r="AE5" s="886" t="s">
        <v>224</v>
      </c>
      <c r="AF5" s="865" t="s">
        <v>141</v>
      </c>
      <c r="AG5" s="867" t="s">
        <v>271</v>
      </c>
      <c r="AH5" s="869" t="s">
        <v>225</v>
      </c>
      <c r="AI5" s="869" t="s">
        <v>384</v>
      </c>
      <c r="AJ5" s="886" t="s">
        <v>252</v>
      </c>
      <c r="AK5" s="886" t="s">
        <v>224</v>
      </c>
      <c r="AL5" s="863" t="s">
        <v>141</v>
      </c>
    </row>
    <row r="6" spans="2:38" ht="124.5" customHeight="1" thickBot="1" x14ac:dyDescent="0.3">
      <c r="B6" s="918"/>
      <c r="C6" s="874"/>
      <c r="D6" s="913"/>
      <c r="E6" s="914"/>
      <c r="F6" s="914"/>
      <c r="G6" s="914"/>
      <c r="H6" s="914"/>
      <c r="I6" s="914"/>
      <c r="J6" s="539" t="s">
        <v>226</v>
      </c>
      <c r="K6" s="539" t="s">
        <v>227</v>
      </c>
      <c r="L6" s="539" t="s">
        <v>266</v>
      </c>
      <c r="M6" s="539" t="s">
        <v>252</v>
      </c>
      <c r="N6" s="921"/>
      <c r="O6" s="868"/>
      <c r="P6" s="870"/>
      <c r="Q6" s="870"/>
      <c r="R6" s="887"/>
      <c r="S6" s="887"/>
      <c r="T6" s="866"/>
      <c r="U6" s="868"/>
      <c r="V6" s="870"/>
      <c r="W6" s="870"/>
      <c r="X6" s="887"/>
      <c r="Y6" s="887"/>
      <c r="Z6" s="864"/>
      <c r="AA6" s="889"/>
      <c r="AB6" s="870"/>
      <c r="AC6" s="870"/>
      <c r="AD6" s="887"/>
      <c r="AE6" s="887"/>
      <c r="AF6" s="866"/>
      <c r="AG6" s="868"/>
      <c r="AH6" s="870"/>
      <c r="AI6" s="870"/>
      <c r="AJ6" s="887"/>
      <c r="AK6" s="887"/>
      <c r="AL6" s="864"/>
    </row>
    <row r="7" spans="2:38" ht="12.6" thickBot="1" x14ac:dyDescent="0.3">
      <c r="B7" s="540">
        <v>1</v>
      </c>
      <c r="C7" s="541">
        <v>2</v>
      </c>
      <c r="D7" s="542">
        <v>3</v>
      </c>
      <c r="E7" s="542">
        <v>4</v>
      </c>
      <c r="F7" s="542">
        <v>5</v>
      </c>
      <c r="G7" s="542">
        <v>6</v>
      </c>
      <c r="H7" s="542">
        <v>7</v>
      </c>
      <c r="I7" s="542">
        <v>8</v>
      </c>
      <c r="J7" s="542">
        <v>9</v>
      </c>
      <c r="K7" s="542">
        <v>10</v>
      </c>
      <c r="L7" s="542">
        <v>11</v>
      </c>
      <c r="M7" s="542">
        <v>12</v>
      </c>
      <c r="N7" s="543">
        <v>13</v>
      </c>
      <c r="O7" s="540">
        <v>14</v>
      </c>
      <c r="P7" s="542">
        <v>15</v>
      </c>
      <c r="Q7" s="542">
        <v>16</v>
      </c>
      <c r="R7" s="542">
        <v>17</v>
      </c>
      <c r="S7" s="542">
        <v>18</v>
      </c>
      <c r="T7" s="543">
        <v>19</v>
      </c>
      <c r="U7" s="540">
        <v>20</v>
      </c>
      <c r="V7" s="542">
        <v>21</v>
      </c>
      <c r="W7" s="542">
        <v>22</v>
      </c>
      <c r="X7" s="542">
        <v>23</v>
      </c>
      <c r="Y7" s="542">
        <v>24</v>
      </c>
      <c r="Z7" s="544">
        <v>25</v>
      </c>
      <c r="AA7" s="545">
        <v>26</v>
      </c>
      <c r="AB7" s="542">
        <v>27</v>
      </c>
      <c r="AC7" s="542">
        <v>28</v>
      </c>
      <c r="AD7" s="542">
        <v>29</v>
      </c>
      <c r="AE7" s="542">
        <v>30</v>
      </c>
      <c r="AF7" s="543">
        <v>31</v>
      </c>
      <c r="AG7" s="540">
        <v>32</v>
      </c>
      <c r="AH7" s="542">
        <v>33</v>
      </c>
      <c r="AI7" s="542">
        <v>34</v>
      </c>
      <c r="AJ7" s="542">
        <v>35</v>
      </c>
      <c r="AK7" s="542">
        <v>36</v>
      </c>
      <c r="AL7" s="544">
        <v>37</v>
      </c>
    </row>
    <row r="8" spans="2:38" ht="12.9" customHeight="1" x14ac:dyDescent="0.25">
      <c r="B8" s="546" t="s">
        <v>368</v>
      </c>
      <c r="C8" s="547" t="s">
        <v>369</v>
      </c>
      <c r="D8" s="548">
        <v>8</v>
      </c>
      <c r="E8" s="548">
        <v>6</v>
      </c>
      <c r="F8" s="549">
        <f>SUM(F24+F21+F9)</f>
        <v>1476</v>
      </c>
      <c r="G8" s="549">
        <f t="shared" ref="G8:AL8" si="0">SUM(G24+G21+G9)</f>
        <v>0</v>
      </c>
      <c r="H8" s="549">
        <f t="shared" si="0"/>
        <v>64</v>
      </c>
      <c r="I8" s="549">
        <f t="shared" si="0"/>
        <v>1412</v>
      </c>
      <c r="J8" s="549">
        <f t="shared" si="0"/>
        <v>496</v>
      </c>
      <c r="K8" s="549">
        <f t="shared" si="0"/>
        <v>482</v>
      </c>
      <c r="L8" s="549">
        <f t="shared" si="0"/>
        <v>422</v>
      </c>
      <c r="M8" s="549">
        <f t="shared" si="0"/>
        <v>12</v>
      </c>
      <c r="N8" s="550">
        <f t="shared" si="0"/>
        <v>0</v>
      </c>
      <c r="O8" s="551">
        <f t="shared" si="0"/>
        <v>298</v>
      </c>
      <c r="P8" s="549">
        <f t="shared" si="0"/>
        <v>0</v>
      </c>
      <c r="Q8" s="549">
        <f t="shared" si="0"/>
        <v>298</v>
      </c>
      <c r="R8" s="549">
        <f t="shared" si="0"/>
        <v>0</v>
      </c>
      <c r="S8" s="549">
        <f t="shared" si="0"/>
        <v>0</v>
      </c>
      <c r="T8" s="550">
        <f t="shared" si="0"/>
        <v>0</v>
      </c>
      <c r="U8" s="551">
        <f t="shared" si="0"/>
        <v>580</v>
      </c>
      <c r="V8" s="549">
        <f t="shared" si="0"/>
        <v>0</v>
      </c>
      <c r="W8" s="549">
        <f t="shared" si="0"/>
        <v>538</v>
      </c>
      <c r="X8" s="549">
        <f t="shared" si="0"/>
        <v>10</v>
      </c>
      <c r="Y8" s="549">
        <f t="shared" si="0"/>
        <v>23</v>
      </c>
      <c r="Z8" s="552">
        <f t="shared" si="0"/>
        <v>9</v>
      </c>
      <c r="AA8" s="553">
        <f t="shared" si="0"/>
        <v>256</v>
      </c>
      <c r="AB8" s="549">
        <f t="shared" si="0"/>
        <v>0</v>
      </c>
      <c r="AC8" s="549">
        <f t="shared" si="0"/>
        <v>256</v>
      </c>
      <c r="AD8" s="549">
        <f t="shared" si="0"/>
        <v>0</v>
      </c>
      <c r="AE8" s="549">
        <f t="shared" si="0"/>
        <v>0</v>
      </c>
      <c r="AF8" s="550">
        <f t="shared" si="0"/>
        <v>0</v>
      </c>
      <c r="AG8" s="551">
        <f t="shared" si="0"/>
        <v>342</v>
      </c>
      <c r="AH8" s="549">
        <f t="shared" si="0"/>
        <v>0</v>
      </c>
      <c r="AI8" s="549">
        <f t="shared" si="0"/>
        <v>308</v>
      </c>
      <c r="AJ8" s="549">
        <f t="shared" si="0"/>
        <v>2</v>
      </c>
      <c r="AK8" s="549">
        <f t="shared" si="0"/>
        <v>23</v>
      </c>
      <c r="AL8" s="552">
        <f t="shared" si="0"/>
        <v>9</v>
      </c>
    </row>
    <row r="9" spans="2:38" ht="12.9" customHeight="1" thickBot="1" x14ac:dyDescent="0.3">
      <c r="B9" s="554" t="s">
        <v>242</v>
      </c>
      <c r="C9" s="555" t="s">
        <v>370</v>
      </c>
      <c r="D9" s="556">
        <v>3</v>
      </c>
      <c r="E9" s="556">
        <v>5</v>
      </c>
      <c r="F9" s="556">
        <f>SUM(F10:F20)</f>
        <v>1084</v>
      </c>
      <c r="G9" s="556">
        <f t="shared" ref="G9:AL9" si="1">SUM(G10:G20)</f>
        <v>0</v>
      </c>
      <c r="H9" s="556">
        <f t="shared" si="1"/>
        <v>48</v>
      </c>
      <c r="I9" s="556">
        <f t="shared" si="1"/>
        <v>1036</v>
      </c>
      <c r="J9" s="556">
        <f t="shared" si="1"/>
        <v>414</v>
      </c>
      <c r="K9" s="556">
        <f t="shared" si="1"/>
        <v>390</v>
      </c>
      <c r="L9" s="556">
        <f t="shared" si="1"/>
        <v>222</v>
      </c>
      <c r="M9" s="556">
        <f t="shared" si="1"/>
        <v>10</v>
      </c>
      <c r="N9" s="557">
        <f t="shared" si="1"/>
        <v>0</v>
      </c>
      <c r="O9" s="558">
        <f t="shared" si="1"/>
        <v>298</v>
      </c>
      <c r="P9" s="556">
        <f t="shared" si="1"/>
        <v>0</v>
      </c>
      <c r="Q9" s="556">
        <f t="shared" si="1"/>
        <v>298</v>
      </c>
      <c r="R9" s="556">
        <f t="shared" si="1"/>
        <v>0</v>
      </c>
      <c r="S9" s="556">
        <f t="shared" si="1"/>
        <v>0</v>
      </c>
      <c r="T9" s="557">
        <f t="shared" si="1"/>
        <v>0</v>
      </c>
      <c r="U9" s="558">
        <f t="shared" si="1"/>
        <v>438</v>
      </c>
      <c r="V9" s="556">
        <f t="shared" si="1"/>
        <v>0</v>
      </c>
      <c r="W9" s="556">
        <f t="shared" si="1"/>
        <v>398</v>
      </c>
      <c r="X9" s="556">
        <f t="shared" si="1"/>
        <v>8</v>
      </c>
      <c r="Y9" s="556">
        <f t="shared" si="1"/>
        <v>23</v>
      </c>
      <c r="Z9" s="559">
        <f t="shared" si="1"/>
        <v>9</v>
      </c>
      <c r="AA9" s="560">
        <f t="shared" si="1"/>
        <v>152</v>
      </c>
      <c r="AB9" s="556">
        <f t="shared" si="1"/>
        <v>0</v>
      </c>
      <c r="AC9" s="556">
        <f t="shared" si="1"/>
        <v>152</v>
      </c>
      <c r="AD9" s="556">
        <f t="shared" si="1"/>
        <v>0</v>
      </c>
      <c r="AE9" s="556">
        <f t="shared" si="1"/>
        <v>0</v>
      </c>
      <c r="AF9" s="557">
        <f t="shared" si="1"/>
        <v>0</v>
      </c>
      <c r="AG9" s="558">
        <f t="shared" si="1"/>
        <v>196</v>
      </c>
      <c r="AH9" s="556">
        <f t="shared" si="1"/>
        <v>0</v>
      </c>
      <c r="AI9" s="556">
        <f t="shared" si="1"/>
        <v>178</v>
      </c>
      <c r="AJ9" s="556">
        <f t="shared" si="1"/>
        <v>2</v>
      </c>
      <c r="AK9" s="556">
        <f t="shared" si="1"/>
        <v>11</v>
      </c>
      <c r="AL9" s="559">
        <f t="shared" si="1"/>
        <v>5</v>
      </c>
    </row>
    <row r="10" spans="2:38" ht="12.9" customHeight="1" x14ac:dyDescent="0.25">
      <c r="B10" s="561" t="s">
        <v>243</v>
      </c>
      <c r="C10" s="562" t="s">
        <v>373</v>
      </c>
      <c r="D10" s="563">
        <v>2</v>
      </c>
      <c r="E10" s="564"/>
      <c r="F10" s="564">
        <f>SUM(G10:I10)</f>
        <v>72</v>
      </c>
      <c r="G10" s="564"/>
      <c r="H10" s="564">
        <f>SUM(S10+T10+Y10+Z10+AE10+AF10+AK10+AL10)</f>
        <v>8</v>
      </c>
      <c r="I10" s="564">
        <f>SUM(J10:N10)</f>
        <v>64</v>
      </c>
      <c r="J10" s="564">
        <v>26</v>
      </c>
      <c r="K10" s="565">
        <v>26</v>
      </c>
      <c r="L10" s="564">
        <v>12</v>
      </c>
      <c r="M10" s="564"/>
      <c r="N10" s="566"/>
      <c r="O10" s="567">
        <f>SUM(P10:T10)</f>
        <v>30</v>
      </c>
      <c r="P10" s="564"/>
      <c r="Q10" s="564">
        <v>30</v>
      </c>
      <c r="R10" s="568"/>
      <c r="S10" s="564"/>
      <c r="T10" s="566"/>
      <c r="U10" s="561">
        <f>SUM(V10:Z10)</f>
        <v>42</v>
      </c>
      <c r="V10" s="564"/>
      <c r="W10" s="564">
        <v>34</v>
      </c>
      <c r="X10" s="568"/>
      <c r="Y10" s="564">
        <v>5</v>
      </c>
      <c r="Z10" s="569">
        <v>3</v>
      </c>
      <c r="AA10" s="570"/>
      <c r="AB10" s="564"/>
      <c r="AC10" s="564"/>
      <c r="AD10" s="568"/>
      <c r="AE10" s="564"/>
      <c r="AF10" s="566"/>
      <c r="AG10" s="561"/>
      <c r="AH10" s="564"/>
      <c r="AI10" s="564"/>
      <c r="AJ10" s="568"/>
      <c r="AK10" s="564"/>
      <c r="AL10" s="569"/>
    </row>
    <row r="11" spans="2:38" ht="12.9" customHeight="1" x14ac:dyDescent="0.25">
      <c r="B11" s="571" t="s">
        <v>244</v>
      </c>
      <c r="C11" s="572" t="s">
        <v>374</v>
      </c>
      <c r="D11" s="533"/>
      <c r="E11" s="573">
        <v>2</v>
      </c>
      <c r="F11" s="574">
        <f t="shared" ref="F11:F20" si="2">SUM(G11:I11)</f>
        <v>108</v>
      </c>
      <c r="G11" s="574"/>
      <c r="H11" s="574">
        <f t="shared" ref="H11:H20" si="3">SUM(S11+T11+Y11+Z11+AE11+AF11+AK11+AL11)</f>
        <v>0</v>
      </c>
      <c r="I11" s="574">
        <f t="shared" ref="I11:I20" si="4">SUM(J11:N11)</f>
        <v>108</v>
      </c>
      <c r="J11" s="574">
        <v>52</v>
      </c>
      <c r="K11" s="575">
        <v>40</v>
      </c>
      <c r="L11" s="574">
        <v>14</v>
      </c>
      <c r="M11" s="574">
        <f t="shared" ref="M11:M20" si="5">SUM(R11+X11+AD11+AJ11)</f>
        <v>2</v>
      </c>
      <c r="N11" s="576"/>
      <c r="O11" s="577">
        <f t="shared" ref="O11:O20" si="6">SUM(P11:T11)</f>
        <v>54</v>
      </c>
      <c r="P11" s="574"/>
      <c r="Q11" s="574">
        <v>54</v>
      </c>
      <c r="R11" s="578"/>
      <c r="S11" s="574"/>
      <c r="T11" s="576"/>
      <c r="U11" s="571">
        <f t="shared" ref="U11:U20" si="7">SUM(V11:Z11)</f>
        <v>54</v>
      </c>
      <c r="V11" s="574"/>
      <c r="W11" s="574">
        <v>52</v>
      </c>
      <c r="X11" s="579">
        <v>2</v>
      </c>
      <c r="Y11" s="574"/>
      <c r="Z11" s="580"/>
      <c r="AA11" s="581"/>
      <c r="AB11" s="574"/>
      <c r="AC11" s="574"/>
      <c r="AD11" s="578"/>
      <c r="AE11" s="574"/>
      <c r="AF11" s="576"/>
      <c r="AG11" s="571"/>
      <c r="AH11" s="574"/>
      <c r="AI11" s="574"/>
      <c r="AJ11" s="579"/>
      <c r="AK11" s="574"/>
      <c r="AL11" s="580"/>
    </row>
    <row r="12" spans="2:38" ht="12.9" customHeight="1" x14ac:dyDescent="0.25">
      <c r="B12" s="571" t="s">
        <v>245</v>
      </c>
      <c r="C12" s="572" t="s">
        <v>52</v>
      </c>
      <c r="D12" s="582">
        <v>4</v>
      </c>
      <c r="E12" s="574"/>
      <c r="F12" s="574">
        <f t="shared" si="2"/>
        <v>136</v>
      </c>
      <c r="G12" s="574"/>
      <c r="H12" s="574">
        <f t="shared" si="3"/>
        <v>8</v>
      </c>
      <c r="I12" s="574">
        <f t="shared" si="4"/>
        <v>128</v>
      </c>
      <c r="J12" s="574">
        <v>88</v>
      </c>
      <c r="K12" s="575">
        <v>30</v>
      </c>
      <c r="L12" s="574">
        <v>10</v>
      </c>
      <c r="M12" s="574">
        <f t="shared" si="5"/>
        <v>0</v>
      </c>
      <c r="N12" s="576"/>
      <c r="O12" s="577"/>
      <c r="P12" s="574"/>
      <c r="Q12" s="574"/>
      <c r="R12" s="578"/>
      <c r="S12" s="574"/>
      <c r="T12" s="576"/>
      <c r="U12" s="571"/>
      <c r="V12" s="574"/>
      <c r="W12" s="574"/>
      <c r="X12" s="579"/>
      <c r="Y12" s="574"/>
      <c r="Z12" s="580"/>
      <c r="AA12" s="583">
        <f>SUM(AB12:AF12)</f>
        <v>56</v>
      </c>
      <c r="AB12" s="574"/>
      <c r="AC12" s="574">
        <v>56</v>
      </c>
      <c r="AD12" s="579"/>
      <c r="AE12" s="574"/>
      <c r="AF12" s="576"/>
      <c r="AG12" s="577">
        <f>SUM(AH12:AL12)</f>
        <v>80</v>
      </c>
      <c r="AH12" s="574"/>
      <c r="AI12" s="574">
        <v>72</v>
      </c>
      <c r="AJ12" s="579"/>
      <c r="AK12" s="574">
        <v>6</v>
      </c>
      <c r="AL12" s="580">
        <v>2</v>
      </c>
    </row>
    <row r="13" spans="2:38" ht="12.9" customHeight="1" x14ac:dyDescent="0.25">
      <c r="B13" s="571" t="s">
        <v>246</v>
      </c>
      <c r="C13" s="572" t="s">
        <v>372</v>
      </c>
      <c r="D13" s="573">
        <v>2</v>
      </c>
      <c r="E13" s="573"/>
      <c r="F13" s="574">
        <f>SUM(G13:I13)</f>
        <v>72</v>
      </c>
      <c r="G13" s="574"/>
      <c r="H13" s="574">
        <f t="shared" si="3"/>
        <v>8</v>
      </c>
      <c r="I13" s="574">
        <f>SUM(J13:N13)</f>
        <v>64</v>
      </c>
      <c r="J13" s="574">
        <v>24</v>
      </c>
      <c r="K13" s="575">
        <v>22</v>
      </c>
      <c r="L13" s="574">
        <v>18</v>
      </c>
      <c r="M13" s="574">
        <f t="shared" si="5"/>
        <v>0</v>
      </c>
      <c r="N13" s="576"/>
      <c r="O13" s="571">
        <f>SUM(P13:T13)</f>
        <v>34</v>
      </c>
      <c r="P13" s="574"/>
      <c r="Q13" s="574">
        <v>34</v>
      </c>
      <c r="R13" s="579"/>
      <c r="S13" s="574"/>
      <c r="T13" s="576"/>
      <c r="U13" s="577">
        <f>SUM(V13:Z13)</f>
        <v>38</v>
      </c>
      <c r="V13" s="574"/>
      <c r="W13" s="574">
        <v>30</v>
      </c>
      <c r="X13" s="579"/>
      <c r="Y13" s="574">
        <v>6</v>
      </c>
      <c r="Z13" s="580">
        <v>2</v>
      </c>
      <c r="AA13" s="583"/>
      <c r="AB13" s="574"/>
      <c r="AC13" s="574"/>
      <c r="AD13" s="578"/>
      <c r="AE13" s="574"/>
      <c r="AF13" s="576"/>
      <c r="AG13" s="577"/>
      <c r="AH13" s="574"/>
      <c r="AI13" s="574"/>
      <c r="AJ13" s="579"/>
      <c r="AK13" s="574"/>
      <c r="AL13" s="580"/>
    </row>
    <row r="14" spans="2:38" ht="12.9" customHeight="1" x14ac:dyDescent="0.25">
      <c r="B14" s="571" t="s">
        <v>247</v>
      </c>
      <c r="C14" s="572" t="s">
        <v>54</v>
      </c>
      <c r="D14" s="584"/>
      <c r="E14" s="573">
        <v>2</v>
      </c>
      <c r="F14" s="574">
        <f t="shared" si="2"/>
        <v>72</v>
      </c>
      <c r="G14" s="574"/>
      <c r="H14" s="574">
        <f t="shared" si="3"/>
        <v>0</v>
      </c>
      <c r="I14" s="574">
        <f t="shared" si="4"/>
        <v>72</v>
      </c>
      <c r="J14" s="574">
        <v>34</v>
      </c>
      <c r="K14" s="575">
        <v>20</v>
      </c>
      <c r="L14" s="574">
        <v>16</v>
      </c>
      <c r="M14" s="574">
        <f t="shared" si="5"/>
        <v>2</v>
      </c>
      <c r="N14" s="576"/>
      <c r="O14" s="577">
        <f t="shared" si="6"/>
        <v>30</v>
      </c>
      <c r="P14" s="574"/>
      <c r="Q14" s="574">
        <v>30</v>
      </c>
      <c r="R14" s="578"/>
      <c r="S14" s="574"/>
      <c r="T14" s="576"/>
      <c r="U14" s="571">
        <f t="shared" si="7"/>
        <v>42</v>
      </c>
      <c r="V14" s="574"/>
      <c r="W14" s="574">
        <v>40</v>
      </c>
      <c r="X14" s="575">
        <v>2</v>
      </c>
      <c r="Y14" s="574"/>
      <c r="Z14" s="580"/>
      <c r="AA14" s="583"/>
      <c r="AB14" s="574"/>
      <c r="AC14" s="574"/>
      <c r="AD14" s="578"/>
      <c r="AE14" s="574"/>
      <c r="AF14" s="576"/>
      <c r="AG14" s="577"/>
      <c r="AH14" s="574"/>
      <c r="AI14" s="574"/>
      <c r="AJ14" s="579"/>
      <c r="AK14" s="574"/>
      <c r="AL14" s="580"/>
    </row>
    <row r="15" spans="2:38" ht="12.9" customHeight="1" x14ac:dyDescent="0.25">
      <c r="B15" s="571" t="s">
        <v>248</v>
      </c>
      <c r="C15" s="572" t="s">
        <v>22</v>
      </c>
      <c r="D15" s="574"/>
      <c r="E15" s="585">
        <v>4</v>
      </c>
      <c r="F15" s="574">
        <f t="shared" si="2"/>
        <v>108</v>
      </c>
      <c r="G15" s="574"/>
      <c r="H15" s="574">
        <f t="shared" si="3"/>
        <v>0</v>
      </c>
      <c r="I15" s="574">
        <f t="shared" si="4"/>
        <v>108</v>
      </c>
      <c r="J15" s="574"/>
      <c r="K15" s="575">
        <v>72</v>
      </c>
      <c r="L15" s="574">
        <v>34</v>
      </c>
      <c r="M15" s="574">
        <v>2</v>
      </c>
      <c r="N15" s="576"/>
      <c r="O15" s="577"/>
      <c r="P15" s="574"/>
      <c r="Q15" s="574"/>
      <c r="R15" s="578"/>
      <c r="S15" s="574"/>
      <c r="T15" s="576"/>
      <c r="U15" s="577">
        <f t="shared" si="7"/>
        <v>30</v>
      </c>
      <c r="V15" s="574"/>
      <c r="W15" s="574">
        <v>30</v>
      </c>
      <c r="X15" s="578"/>
      <c r="Y15" s="574"/>
      <c r="Z15" s="580"/>
      <c r="AA15" s="583">
        <f>SUM(AB15:AF15)</f>
        <v>40</v>
      </c>
      <c r="AB15" s="574"/>
      <c r="AC15" s="574">
        <v>40</v>
      </c>
      <c r="AD15" s="579"/>
      <c r="AE15" s="574"/>
      <c r="AF15" s="576"/>
      <c r="AG15" s="577">
        <f>SUM(AH15:AL15)</f>
        <v>38</v>
      </c>
      <c r="AH15" s="574"/>
      <c r="AI15" s="574">
        <v>36</v>
      </c>
      <c r="AJ15" s="574">
        <v>2</v>
      </c>
      <c r="AK15" s="574"/>
      <c r="AL15" s="580"/>
    </row>
    <row r="16" spans="2:38" ht="12.9" customHeight="1" x14ac:dyDescent="0.25">
      <c r="B16" s="571" t="s">
        <v>249</v>
      </c>
      <c r="C16" s="578" t="s">
        <v>375</v>
      </c>
      <c r="D16" s="573">
        <v>4</v>
      </c>
      <c r="E16" s="574"/>
      <c r="F16" s="574">
        <f t="shared" si="2"/>
        <v>232</v>
      </c>
      <c r="G16" s="574"/>
      <c r="H16" s="574">
        <f t="shared" si="3"/>
        <v>8</v>
      </c>
      <c r="I16" s="574">
        <f t="shared" si="4"/>
        <v>224</v>
      </c>
      <c r="J16" s="574">
        <v>132</v>
      </c>
      <c r="K16" s="575">
        <v>44</v>
      </c>
      <c r="L16" s="574">
        <v>48</v>
      </c>
      <c r="M16" s="574">
        <f t="shared" si="5"/>
        <v>0</v>
      </c>
      <c r="N16" s="576"/>
      <c r="O16" s="577">
        <f t="shared" si="6"/>
        <v>46</v>
      </c>
      <c r="P16" s="574"/>
      <c r="Q16" s="574">
        <v>46</v>
      </c>
      <c r="R16" s="578"/>
      <c r="S16" s="574"/>
      <c r="T16" s="576"/>
      <c r="U16" s="571">
        <f t="shared" si="7"/>
        <v>52</v>
      </c>
      <c r="V16" s="574"/>
      <c r="W16" s="574">
        <v>52</v>
      </c>
      <c r="X16" s="578"/>
      <c r="Y16" s="574"/>
      <c r="Z16" s="580"/>
      <c r="AA16" s="581">
        <f>SUM(AB16:AF16)</f>
        <v>56</v>
      </c>
      <c r="AB16" s="574"/>
      <c r="AC16" s="574">
        <v>56</v>
      </c>
      <c r="AD16" s="578"/>
      <c r="AE16" s="574"/>
      <c r="AF16" s="576"/>
      <c r="AG16" s="577">
        <f>SUM(AH16:AL16)</f>
        <v>78</v>
      </c>
      <c r="AH16" s="574"/>
      <c r="AI16" s="574">
        <v>70</v>
      </c>
      <c r="AJ16" s="578"/>
      <c r="AK16" s="574">
        <v>5</v>
      </c>
      <c r="AL16" s="580">
        <v>3</v>
      </c>
    </row>
    <row r="17" spans="2:42" ht="12.9" customHeight="1" x14ac:dyDescent="0.25">
      <c r="B17" s="571" t="s">
        <v>250</v>
      </c>
      <c r="C17" s="572" t="s">
        <v>146</v>
      </c>
      <c r="D17" s="574"/>
      <c r="E17" s="573">
        <v>2</v>
      </c>
      <c r="F17" s="574">
        <f t="shared" si="2"/>
        <v>72</v>
      </c>
      <c r="G17" s="574"/>
      <c r="H17" s="574">
        <f t="shared" si="3"/>
        <v>0</v>
      </c>
      <c r="I17" s="574">
        <f t="shared" si="4"/>
        <v>72</v>
      </c>
      <c r="J17" s="574">
        <v>6</v>
      </c>
      <c r="K17" s="575">
        <v>44</v>
      </c>
      <c r="L17" s="574">
        <v>20</v>
      </c>
      <c r="M17" s="574">
        <f t="shared" si="5"/>
        <v>2</v>
      </c>
      <c r="N17" s="576"/>
      <c r="O17" s="577">
        <f t="shared" si="6"/>
        <v>30</v>
      </c>
      <c r="P17" s="574"/>
      <c r="Q17" s="574">
        <v>30</v>
      </c>
      <c r="R17" s="575"/>
      <c r="S17" s="574"/>
      <c r="T17" s="576"/>
      <c r="U17" s="571">
        <f t="shared" si="7"/>
        <v>42</v>
      </c>
      <c r="V17" s="574"/>
      <c r="W17" s="574">
        <v>40</v>
      </c>
      <c r="X17" s="575">
        <v>2</v>
      </c>
      <c r="Y17" s="574"/>
      <c r="Z17" s="580"/>
      <c r="AA17" s="581"/>
      <c r="AB17" s="574"/>
      <c r="AC17" s="574"/>
      <c r="AD17" s="578"/>
      <c r="AE17" s="574"/>
      <c r="AF17" s="576"/>
      <c r="AG17" s="571"/>
      <c r="AH17" s="574"/>
      <c r="AI17" s="574"/>
      <c r="AJ17" s="575"/>
      <c r="AK17" s="574"/>
      <c r="AL17" s="580"/>
    </row>
    <row r="18" spans="2:42" ht="12.9" customHeight="1" x14ac:dyDescent="0.25">
      <c r="B18" s="571" t="s">
        <v>251</v>
      </c>
      <c r="C18" s="572" t="s">
        <v>382</v>
      </c>
      <c r="D18" s="574"/>
      <c r="E18" s="582">
        <v>2</v>
      </c>
      <c r="F18" s="574">
        <f t="shared" si="2"/>
        <v>68</v>
      </c>
      <c r="G18" s="574"/>
      <c r="H18" s="574">
        <f t="shared" si="3"/>
        <v>0</v>
      </c>
      <c r="I18" s="574">
        <f t="shared" si="4"/>
        <v>68</v>
      </c>
      <c r="J18" s="574">
        <v>20</v>
      </c>
      <c r="K18" s="575">
        <v>36</v>
      </c>
      <c r="L18" s="574">
        <v>10</v>
      </c>
      <c r="M18" s="574">
        <f t="shared" si="5"/>
        <v>2</v>
      </c>
      <c r="N18" s="576"/>
      <c r="O18" s="577"/>
      <c r="P18" s="574"/>
      <c r="Q18" s="574"/>
      <c r="R18" s="575"/>
      <c r="S18" s="574"/>
      <c r="T18" s="576"/>
      <c r="U18" s="571">
        <f t="shared" si="7"/>
        <v>68</v>
      </c>
      <c r="V18" s="574"/>
      <c r="W18" s="574">
        <v>66</v>
      </c>
      <c r="X18" s="575">
        <v>2</v>
      </c>
      <c r="Y18" s="574"/>
      <c r="Z18" s="580"/>
      <c r="AA18" s="581"/>
      <c r="AB18" s="574"/>
      <c r="AC18" s="574"/>
      <c r="AD18" s="578"/>
      <c r="AE18" s="574"/>
      <c r="AF18" s="576"/>
      <c r="AG18" s="577"/>
      <c r="AH18" s="574"/>
      <c r="AI18" s="574"/>
      <c r="AJ18" s="575"/>
      <c r="AK18" s="574"/>
      <c r="AL18" s="580"/>
    </row>
    <row r="19" spans="2:42" ht="12.9" customHeight="1" x14ac:dyDescent="0.25">
      <c r="B19" s="571" t="s">
        <v>263</v>
      </c>
      <c r="C19" s="572" t="s">
        <v>56</v>
      </c>
      <c r="D19" s="573">
        <v>2</v>
      </c>
      <c r="E19" s="573"/>
      <c r="F19" s="574">
        <f t="shared" si="2"/>
        <v>72</v>
      </c>
      <c r="G19" s="574"/>
      <c r="H19" s="574">
        <f t="shared" si="3"/>
        <v>8</v>
      </c>
      <c r="I19" s="574">
        <f t="shared" si="4"/>
        <v>64</v>
      </c>
      <c r="J19" s="574">
        <v>14</v>
      </c>
      <c r="K19" s="575">
        <v>30</v>
      </c>
      <c r="L19" s="574">
        <v>20</v>
      </c>
      <c r="M19" s="574">
        <f t="shared" si="5"/>
        <v>0</v>
      </c>
      <c r="N19" s="576"/>
      <c r="O19" s="577">
        <f t="shared" si="6"/>
        <v>32</v>
      </c>
      <c r="P19" s="574"/>
      <c r="Q19" s="574">
        <v>32</v>
      </c>
      <c r="R19" s="579"/>
      <c r="S19" s="574"/>
      <c r="T19" s="576"/>
      <c r="U19" s="571">
        <f t="shared" si="7"/>
        <v>40</v>
      </c>
      <c r="V19" s="574"/>
      <c r="W19" s="574">
        <v>32</v>
      </c>
      <c r="X19" s="579"/>
      <c r="Y19" s="574">
        <v>6</v>
      </c>
      <c r="Z19" s="580">
        <v>2</v>
      </c>
      <c r="AA19" s="581"/>
      <c r="AB19" s="574"/>
      <c r="AC19" s="574"/>
      <c r="AD19" s="575"/>
      <c r="AE19" s="574"/>
      <c r="AF19" s="576"/>
      <c r="AG19" s="571"/>
      <c r="AH19" s="574"/>
      <c r="AI19" s="574"/>
      <c r="AJ19" s="579"/>
      <c r="AK19" s="574"/>
      <c r="AL19" s="580"/>
    </row>
    <row r="20" spans="2:42" ht="12.9" customHeight="1" thickBot="1" x14ac:dyDescent="0.3">
      <c r="B20" s="586" t="s">
        <v>265</v>
      </c>
      <c r="C20" s="587" t="s">
        <v>57</v>
      </c>
      <c r="D20" s="588">
        <v>2</v>
      </c>
      <c r="E20" s="589"/>
      <c r="F20" s="590">
        <f t="shared" si="2"/>
        <v>72</v>
      </c>
      <c r="G20" s="590"/>
      <c r="H20" s="590">
        <f t="shared" si="3"/>
        <v>8</v>
      </c>
      <c r="I20" s="590">
        <f t="shared" si="4"/>
        <v>64</v>
      </c>
      <c r="J20" s="590">
        <v>18</v>
      </c>
      <c r="K20" s="591">
        <v>26</v>
      </c>
      <c r="L20" s="590">
        <v>20</v>
      </c>
      <c r="M20" s="590">
        <f t="shared" si="5"/>
        <v>0</v>
      </c>
      <c r="N20" s="592"/>
      <c r="O20" s="593">
        <f t="shared" si="6"/>
        <v>42</v>
      </c>
      <c r="P20" s="590"/>
      <c r="Q20" s="590">
        <v>42</v>
      </c>
      <c r="R20" s="591"/>
      <c r="S20" s="590"/>
      <c r="T20" s="592"/>
      <c r="U20" s="593">
        <f t="shared" si="7"/>
        <v>30</v>
      </c>
      <c r="V20" s="590"/>
      <c r="W20" s="590">
        <v>22</v>
      </c>
      <c r="X20" s="591"/>
      <c r="Y20" s="590">
        <v>6</v>
      </c>
      <c r="Z20" s="594">
        <v>2</v>
      </c>
      <c r="AA20" s="595"/>
      <c r="AB20" s="590"/>
      <c r="AC20" s="590"/>
      <c r="AD20" s="591"/>
      <c r="AE20" s="590"/>
      <c r="AF20" s="592"/>
      <c r="AG20" s="586"/>
      <c r="AH20" s="590"/>
      <c r="AI20" s="590"/>
      <c r="AJ20" s="591"/>
      <c r="AK20" s="590"/>
      <c r="AL20" s="594"/>
    </row>
    <row r="21" spans="2:42" ht="33.75" customHeight="1" thickBot="1" x14ac:dyDescent="0.3">
      <c r="B21" s="596" t="s">
        <v>279</v>
      </c>
      <c r="C21" s="597" t="s">
        <v>371</v>
      </c>
      <c r="D21" s="598">
        <v>2</v>
      </c>
      <c r="E21" s="598">
        <v>1</v>
      </c>
      <c r="F21" s="599">
        <f>SUM(F22:F23)</f>
        <v>360</v>
      </c>
      <c r="G21" s="599">
        <f t="shared" ref="G21:AL21" si="8">SUM(G22:G23)</f>
        <v>0</v>
      </c>
      <c r="H21" s="599">
        <f t="shared" si="8"/>
        <v>16</v>
      </c>
      <c r="I21" s="599">
        <f t="shared" si="8"/>
        <v>344</v>
      </c>
      <c r="J21" s="599">
        <f t="shared" si="8"/>
        <v>82</v>
      </c>
      <c r="K21" s="599">
        <f t="shared" si="8"/>
        <v>92</v>
      </c>
      <c r="L21" s="599">
        <f t="shared" si="8"/>
        <v>170</v>
      </c>
      <c r="M21" s="599">
        <f t="shared" si="8"/>
        <v>0</v>
      </c>
      <c r="N21" s="600">
        <f t="shared" si="8"/>
        <v>0</v>
      </c>
      <c r="O21" s="601">
        <f t="shared" si="8"/>
        <v>0</v>
      </c>
      <c r="P21" s="599">
        <f t="shared" si="8"/>
        <v>0</v>
      </c>
      <c r="Q21" s="599">
        <f t="shared" si="8"/>
        <v>0</v>
      </c>
      <c r="R21" s="599">
        <f t="shared" si="8"/>
        <v>0</v>
      </c>
      <c r="S21" s="599">
        <f t="shared" si="8"/>
        <v>0</v>
      </c>
      <c r="T21" s="600">
        <f t="shared" si="8"/>
        <v>0</v>
      </c>
      <c r="U21" s="601">
        <f t="shared" si="8"/>
        <v>110</v>
      </c>
      <c r="V21" s="599">
        <f t="shared" si="8"/>
        <v>0</v>
      </c>
      <c r="W21" s="599">
        <f t="shared" si="8"/>
        <v>110</v>
      </c>
      <c r="X21" s="599">
        <f t="shared" si="8"/>
        <v>0</v>
      </c>
      <c r="Y21" s="599">
        <f t="shared" si="8"/>
        <v>0</v>
      </c>
      <c r="Z21" s="602">
        <f t="shared" si="8"/>
        <v>0</v>
      </c>
      <c r="AA21" s="603">
        <f t="shared" si="8"/>
        <v>104</v>
      </c>
      <c r="AB21" s="599">
        <f t="shared" si="8"/>
        <v>0</v>
      </c>
      <c r="AC21" s="599">
        <f t="shared" si="8"/>
        <v>104</v>
      </c>
      <c r="AD21" s="599">
        <f t="shared" si="8"/>
        <v>0</v>
      </c>
      <c r="AE21" s="599">
        <f t="shared" si="8"/>
        <v>0</v>
      </c>
      <c r="AF21" s="600">
        <f t="shared" si="8"/>
        <v>0</v>
      </c>
      <c r="AG21" s="601">
        <f t="shared" si="8"/>
        <v>146</v>
      </c>
      <c r="AH21" s="599">
        <f t="shared" si="8"/>
        <v>0</v>
      </c>
      <c r="AI21" s="599">
        <f t="shared" si="8"/>
        <v>130</v>
      </c>
      <c r="AJ21" s="599">
        <f t="shared" si="8"/>
        <v>0</v>
      </c>
      <c r="AK21" s="599">
        <f t="shared" si="8"/>
        <v>12</v>
      </c>
      <c r="AL21" s="602">
        <f t="shared" si="8"/>
        <v>4</v>
      </c>
    </row>
    <row r="22" spans="2:42" ht="12.9" customHeight="1" x14ac:dyDescent="0.25">
      <c r="B22" s="561" t="s">
        <v>280</v>
      </c>
      <c r="C22" s="568" t="s">
        <v>154</v>
      </c>
      <c r="D22" s="563">
        <v>4</v>
      </c>
      <c r="E22" s="604"/>
      <c r="F22" s="564">
        <f>SUM(G22:I22)</f>
        <v>180</v>
      </c>
      <c r="G22" s="564"/>
      <c r="H22" s="564">
        <f>SUM(S22+T22+Y22+Z22+AE22+AF22+AK22+AL22)</f>
        <v>8</v>
      </c>
      <c r="I22" s="564">
        <f>SUM(J22:N22)</f>
        <v>172</v>
      </c>
      <c r="J22" s="564">
        <v>20</v>
      </c>
      <c r="K22" s="565">
        <v>70</v>
      </c>
      <c r="L22" s="564">
        <v>82</v>
      </c>
      <c r="M22" s="564"/>
      <c r="N22" s="566"/>
      <c r="O22" s="567"/>
      <c r="P22" s="564"/>
      <c r="Q22" s="564"/>
      <c r="R22" s="568"/>
      <c r="S22" s="564"/>
      <c r="T22" s="566"/>
      <c r="U22" s="561">
        <f>SUM(V22:Z22)</f>
        <v>54</v>
      </c>
      <c r="V22" s="564"/>
      <c r="W22" s="564">
        <v>54</v>
      </c>
      <c r="X22" s="568"/>
      <c r="Y22" s="564"/>
      <c r="Z22" s="569"/>
      <c r="AA22" s="570">
        <f>SUM(AB22:AF22)</f>
        <v>52</v>
      </c>
      <c r="AB22" s="564"/>
      <c r="AC22" s="564">
        <v>52</v>
      </c>
      <c r="AD22" s="568"/>
      <c r="AE22" s="564"/>
      <c r="AF22" s="566"/>
      <c r="AG22" s="561">
        <f>SUM(AH22:AL22)</f>
        <v>74</v>
      </c>
      <c r="AH22" s="564"/>
      <c r="AI22" s="564">
        <v>66</v>
      </c>
      <c r="AJ22" s="565"/>
      <c r="AK22" s="564">
        <v>6</v>
      </c>
      <c r="AL22" s="569">
        <v>2</v>
      </c>
    </row>
    <row r="23" spans="2:42" ht="12.9" customHeight="1" x14ac:dyDescent="0.25">
      <c r="B23" s="571" t="s">
        <v>281</v>
      </c>
      <c r="C23" s="572" t="s">
        <v>55</v>
      </c>
      <c r="D23" s="573">
        <v>4</v>
      </c>
      <c r="E23" s="574"/>
      <c r="F23" s="574">
        <f>SUM(G23:I23)</f>
        <v>180</v>
      </c>
      <c r="G23" s="574"/>
      <c r="H23" s="574">
        <f>SUM(S23+T23+Y23+Z23+AE23+AF23+AK23+AL23)</f>
        <v>8</v>
      </c>
      <c r="I23" s="574">
        <f>SUM(J23:M23)</f>
        <v>172</v>
      </c>
      <c r="J23" s="574">
        <v>62</v>
      </c>
      <c r="K23" s="574">
        <v>22</v>
      </c>
      <c r="L23" s="574">
        <v>88</v>
      </c>
      <c r="M23" s="574"/>
      <c r="N23" s="576">
        <f>N24</f>
        <v>0</v>
      </c>
      <c r="O23" s="577"/>
      <c r="P23" s="574"/>
      <c r="Q23" s="574"/>
      <c r="R23" s="574"/>
      <c r="S23" s="574"/>
      <c r="T23" s="576"/>
      <c r="U23" s="571">
        <f>SUM(V23:Z23)</f>
        <v>56</v>
      </c>
      <c r="V23" s="574"/>
      <c r="W23" s="574">
        <v>56</v>
      </c>
      <c r="X23" s="578"/>
      <c r="Y23" s="605"/>
      <c r="Z23" s="606"/>
      <c r="AA23" s="581">
        <f>SUM(AB23:AF23)</f>
        <v>52</v>
      </c>
      <c r="AB23" s="574"/>
      <c r="AC23" s="574">
        <v>52</v>
      </c>
      <c r="AD23" s="574"/>
      <c r="AE23" s="574"/>
      <c r="AF23" s="576"/>
      <c r="AG23" s="571">
        <f>SUM(AH23:AL23)</f>
        <v>72</v>
      </c>
      <c r="AH23" s="574"/>
      <c r="AI23" s="574">
        <v>64</v>
      </c>
      <c r="AJ23" s="578"/>
      <c r="AK23" s="574">
        <v>6</v>
      </c>
      <c r="AL23" s="607">
        <v>2</v>
      </c>
    </row>
    <row r="24" spans="2:42" s="618" customFormat="1" ht="12.9" customHeight="1" thickBot="1" x14ac:dyDescent="0.3">
      <c r="B24" s="608" t="s">
        <v>273</v>
      </c>
      <c r="C24" s="609" t="s">
        <v>254</v>
      </c>
      <c r="D24" s="610"/>
      <c r="E24" s="588">
        <v>2</v>
      </c>
      <c r="F24" s="610">
        <f>SUM(G24:I24)</f>
        <v>32</v>
      </c>
      <c r="G24" s="610"/>
      <c r="H24" s="610">
        <f>SUM(S24+T24+Y24+Z24+AE24+AF24+AK24+AL24)</f>
        <v>0</v>
      </c>
      <c r="I24" s="610">
        <f>SUM(J24:M24)</f>
        <v>32</v>
      </c>
      <c r="J24" s="610"/>
      <c r="K24" s="611"/>
      <c r="L24" s="610">
        <v>30</v>
      </c>
      <c r="M24" s="610">
        <v>2</v>
      </c>
      <c r="N24" s="612"/>
      <c r="O24" s="613"/>
      <c r="P24" s="610"/>
      <c r="Q24" s="610"/>
      <c r="R24" s="614"/>
      <c r="S24" s="610"/>
      <c r="T24" s="612"/>
      <c r="U24" s="615">
        <f>SUM(V24:Z24)</f>
        <v>32</v>
      </c>
      <c r="V24" s="610"/>
      <c r="W24" s="610">
        <v>30</v>
      </c>
      <c r="X24" s="611">
        <v>2</v>
      </c>
      <c r="Y24" s="610"/>
      <c r="Z24" s="616"/>
      <c r="AA24" s="617"/>
      <c r="AB24" s="610"/>
      <c r="AC24" s="610"/>
      <c r="AD24" s="614"/>
      <c r="AE24" s="610"/>
      <c r="AF24" s="612"/>
      <c r="AG24" s="615"/>
      <c r="AH24" s="610"/>
      <c r="AI24" s="610"/>
      <c r="AJ24" s="614"/>
      <c r="AK24" s="610"/>
      <c r="AL24" s="616"/>
    </row>
    <row r="25" spans="2:42" ht="12.9" customHeight="1" thickBot="1" x14ac:dyDescent="0.3">
      <c r="B25" s="619" t="s">
        <v>282</v>
      </c>
      <c r="C25" s="620" t="s">
        <v>283</v>
      </c>
      <c r="D25" s="598">
        <v>0</v>
      </c>
      <c r="E25" s="621">
        <v>5</v>
      </c>
      <c r="F25" s="622">
        <f>F26+F27+F28+F29++F30+F31</f>
        <v>198</v>
      </c>
      <c r="G25" s="622">
        <f>G26+G27+G28+G29+G30+G31</f>
        <v>20</v>
      </c>
      <c r="H25" s="622">
        <f t="shared" ref="H25:AL25" si="9">SUM(H26:H31)</f>
        <v>0</v>
      </c>
      <c r="I25" s="622">
        <f>I26+I27+I28+I29+I30+I31</f>
        <v>178</v>
      </c>
      <c r="J25" s="622">
        <f>J26+J27+J28+J29+J30+J31</f>
        <v>68</v>
      </c>
      <c r="K25" s="622">
        <f t="shared" si="9"/>
        <v>68</v>
      </c>
      <c r="L25" s="622">
        <f t="shared" si="9"/>
        <v>30</v>
      </c>
      <c r="M25" s="622">
        <f t="shared" si="9"/>
        <v>12</v>
      </c>
      <c r="N25" s="623">
        <f t="shared" si="9"/>
        <v>0</v>
      </c>
      <c r="O25" s="624">
        <f t="shared" si="9"/>
        <v>60</v>
      </c>
      <c r="P25" s="622">
        <f t="shared" si="9"/>
        <v>6</v>
      </c>
      <c r="Q25" s="622">
        <f t="shared" si="9"/>
        <v>50</v>
      </c>
      <c r="R25" s="622">
        <f t="shared" si="9"/>
        <v>4</v>
      </c>
      <c r="S25" s="622">
        <f t="shared" si="9"/>
        <v>0</v>
      </c>
      <c r="T25" s="623">
        <f t="shared" si="9"/>
        <v>0</v>
      </c>
      <c r="U25" s="624">
        <f t="shared" si="9"/>
        <v>0</v>
      </c>
      <c r="V25" s="622">
        <f t="shared" si="9"/>
        <v>0</v>
      </c>
      <c r="W25" s="622">
        <f t="shared" si="9"/>
        <v>0</v>
      </c>
      <c r="X25" s="622">
        <f t="shared" si="9"/>
        <v>0</v>
      </c>
      <c r="Y25" s="622">
        <f t="shared" si="9"/>
        <v>0</v>
      </c>
      <c r="Z25" s="625">
        <f t="shared" si="9"/>
        <v>0</v>
      </c>
      <c r="AA25" s="626">
        <f t="shared" si="9"/>
        <v>0</v>
      </c>
      <c r="AB25" s="622">
        <f t="shared" si="9"/>
        <v>0</v>
      </c>
      <c r="AC25" s="622">
        <f t="shared" si="9"/>
        <v>0</v>
      </c>
      <c r="AD25" s="622">
        <f t="shared" si="9"/>
        <v>0</v>
      </c>
      <c r="AE25" s="622">
        <f t="shared" si="9"/>
        <v>0</v>
      </c>
      <c r="AF25" s="623">
        <f t="shared" si="9"/>
        <v>0</v>
      </c>
      <c r="AG25" s="624">
        <f t="shared" si="9"/>
        <v>138</v>
      </c>
      <c r="AH25" s="622">
        <f t="shared" si="9"/>
        <v>14</v>
      </c>
      <c r="AI25" s="622">
        <f t="shared" si="9"/>
        <v>116</v>
      </c>
      <c r="AJ25" s="622">
        <f t="shared" si="9"/>
        <v>8</v>
      </c>
      <c r="AK25" s="622">
        <f t="shared" si="9"/>
        <v>0</v>
      </c>
      <c r="AL25" s="625">
        <f t="shared" si="9"/>
        <v>0</v>
      </c>
      <c r="AN25" s="627"/>
      <c r="AO25" s="627"/>
      <c r="AP25" s="627"/>
    </row>
    <row r="26" spans="2:42" ht="12.9" customHeight="1" x14ac:dyDescent="0.25">
      <c r="B26" s="561" t="s">
        <v>284</v>
      </c>
      <c r="C26" s="562" t="s">
        <v>285</v>
      </c>
      <c r="D26" s="628"/>
      <c r="E26" s="629">
        <v>1</v>
      </c>
      <c r="F26" s="564">
        <v>30</v>
      </c>
      <c r="G26" s="564">
        <v>2</v>
      </c>
      <c r="H26" s="564">
        <f t="shared" ref="H26:H31" si="10">SUM(AL26+AK26+AF26+AE26+Z26+Y26+T26+S26)</f>
        <v>0</v>
      </c>
      <c r="I26" s="564">
        <f>SUM(J26:N26)</f>
        <v>28</v>
      </c>
      <c r="J26" s="564">
        <v>20</v>
      </c>
      <c r="K26" s="564">
        <v>6</v>
      </c>
      <c r="L26" s="564"/>
      <c r="M26" s="564">
        <f t="shared" ref="M26:M31" si="11">SUM(R26+X26+AD26+AJ26)</f>
        <v>2</v>
      </c>
      <c r="N26" s="566"/>
      <c r="O26" s="567">
        <f>SUM(P26:T26)</f>
        <v>30</v>
      </c>
      <c r="P26" s="564">
        <v>2</v>
      </c>
      <c r="Q26" s="564">
        <v>26</v>
      </c>
      <c r="R26" s="565">
        <v>2</v>
      </c>
      <c r="S26" s="564"/>
      <c r="T26" s="566"/>
      <c r="U26" s="561"/>
      <c r="V26" s="565"/>
      <c r="W26" s="565"/>
      <c r="X26" s="564"/>
      <c r="Y26" s="564"/>
      <c r="Z26" s="569"/>
      <c r="AA26" s="570"/>
      <c r="AB26" s="564"/>
      <c r="AC26" s="564"/>
      <c r="AD26" s="565"/>
      <c r="AE26" s="564"/>
      <c r="AF26" s="566"/>
      <c r="AG26" s="567"/>
      <c r="AH26" s="564"/>
      <c r="AI26" s="564"/>
      <c r="AJ26" s="565"/>
      <c r="AK26" s="564"/>
      <c r="AL26" s="569"/>
      <c r="AN26" s="627"/>
      <c r="AO26" s="627"/>
      <c r="AP26" s="627"/>
    </row>
    <row r="27" spans="2:42" ht="24" customHeight="1" x14ac:dyDescent="0.25">
      <c r="B27" s="571" t="s">
        <v>286</v>
      </c>
      <c r="C27" s="572" t="s">
        <v>287</v>
      </c>
      <c r="D27" s="574"/>
      <c r="E27" s="585">
        <v>4</v>
      </c>
      <c r="F27" s="574">
        <v>36</v>
      </c>
      <c r="G27" s="574">
        <f>SUM(P27+V27+AB27+AH27)</f>
        <v>4</v>
      </c>
      <c r="H27" s="574">
        <f t="shared" si="10"/>
        <v>0</v>
      </c>
      <c r="I27" s="575">
        <v>32</v>
      </c>
      <c r="J27" s="574">
        <v>0</v>
      </c>
      <c r="K27" s="574">
        <v>0</v>
      </c>
      <c r="L27" s="574">
        <v>30</v>
      </c>
      <c r="M27" s="574">
        <f t="shared" si="11"/>
        <v>2</v>
      </c>
      <c r="N27" s="576"/>
      <c r="O27" s="577"/>
      <c r="P27" s="574"/>
      <c r="Q27" s="574"/>
      <c r="R27" s="575"/>
      <c r="S27" s="574"/>
      <c r="T27" s="576"/>
      <c r="U27" s="571"/>
      <c r="V27" s="575"/>
      <c r="W27" s="575"/>
      <c r="X27" s="574"/>
      <c r="Y27" s="574"/>
      <c r="Z27" s="580"/>
      <c r="AA27" s="581"/>
      <c r="AB27" s="574"/>
      <c r="AC27" s="574"/>
      <c r="AD27" s="575"/>
      <c r="AE27" s="574"/>
      <c r="AF27" s="576"/>
      <c r="AG27" s="577">
        <f>SUM(AH27:AL27)</f>
        <v>36</v>
      </c>
      <c r="AH27" s="575">
        <v>4</v>
      </c>
      <c r="AI27" s="575">
        <v>30</v>
      </c>
      <c r="AJ27" s="574">
        <v>2</v>
      </c>
      <c r="AK27" s="574"/>
      <c r="AL27" s="580"/>
      <c r="AN27" s="627"/>
      <c r="AO27" s="627"/>
      <c r="AP27" s="627"/>
    </row>
    <row r="28" spans="2:42" ht="12.9" customHeight="1" x14ac:dyDescent="0.25">
      <c r="B28" s="571" t="s">
        <v>288</v>
      </c>
      <c r="C28" s="572" t="s">
        <v>109</v>
      </c>
      <c r="D28" s="574"/>
      <c r="E28" s="573">
        <v>4</v>
      </c>
      <c r="F28" s="574">
        <v>36</v>
      </c>
      <c r="G28" s="574">
        <v>2</v>
      </c>
      <c r="H28" s="574">
        <f t="shared" si="10"/>
        <v>0</v>
      </c>
      <c r="I28" s="575">
        <v>34</v>
      </c>
      <c r="J28" s="574">
        <v>10</v>
      </c>
      <c r="K28" s="574">
        <v>22</v>
      </c>
      <c r="L28" s="574"/>
      <c r="M28" s="574">
        <f t="shared" si="11"/>
        <v>2</v>
      </c>
      <c r="N28" s="576"/>
      <c r="O28" s="577"/>
      <c r="P28" s="574"/>
      <c r="Q28" s="574"/>
      <c r="R28" s="575"/>
      <c r="S28" s="574"/>
      <c r="T28" s="576"/>
      <c r="U28" s="571"/>
      <c r="V28" s="575"/>
      <c r="W28" s="575"/>
      <c r="X28" s="574"/>
      <c r="Y28" s="574"/>
      <c r="Z28" s="580"/>
      <c r="AA28" s="581"/>
      <c r="AB28" s="574"/>
      <c r="AC28" s="574"/>
      <c r="AD28" s="575"/>
      <c r="AE28" s="574"/>
      <c r="AF28" s="576"/>
      <c r="AG28" s="577">
        <f>SUM(AH28:AL28)</f>
        <v>36</v>
      </c>
      <c r="AH28" s="575">
        <v>2</v>
      </c>
      <c r="AI28" s="575">
        <v>32</v>
      </c>
      <c r="AJ28" s="574">
        <v>2</v>
      </c>
      <c r="AK28" s="574"/>
      <c r="AL28" s="580"/>
      <c r="AN28" s="627"/>
      <c r="AO28" s="627"/>
      <c r="AP28" s="627"/>
    </row>
    <row r="29" spans="2:42" ht="12.9" customHeight="1" x14ac:dyDescent="0.25">
      <c r="B29" s="571" t="s">
        <v>289</v>
      </c>
      <c r="C29" s="572" t="s">
        <v>59</v>
      </c>
      <c r="D29" s="574"/>
      <c r="E29" s="573">
        <v>4</v>
      </c>
      <c r="F29" s="574">
        <v>34</v>
      </c>
      <c r="G29" s="574">
        <f>SUM(P29+V29+AB29+AH29)</f>
        <v>4</v>
      </c>
      <c r="H29" s="574">
        <f t="shared" si="10"/>
        <v>0</v>
      </c>
      <c r="I29" s="575">
        <v>30</v>
      </c>
      <c r="J29" s="574">
        <v>2</v>
      </c>
      <c r="K29" s="574">
        <v>26</v>
      </c>
      <c r="L29" s="574"/>
      <c r="M29" s="574">
        <f t="shared" si="11"/>
        <v>2</v>
      </c>
      <c r="N29" s="576"/>
      <c r="O29" s="577"/>
      <c r="P29" s="574"/>
      <c r="Q29" s="574"/>
      <c r="R29" s="575"/>
      <c r="S29" s="574"/>
      <c r="T29" s="576"/>
      <c r="U29" s="571"/>
      <c r="V29" s="575"/>
      <c r="W29" s="575"/>
      <c r="X29" s="574"/>
      <c r="Y29" s="574"/>
      <c r="Z29" s="580"/>
      <c r="AA29" s="581"/>
      <c r="AB29" s="574"/>
      <c r="AC29" s="574"/>
      <c r="AD29" s="575"/>
      <c r="AE29" s="574"/>
      <c r="AF29" s="576"/>
      <c r="AG29" s="577">
        <f>SUM(AH29:AL29)</f>
        <v>34</v>
      </c>
      <c r="AH29" s="575">
        <v>4</v>
      </c>
      <c r="AI29" s="575">
        <v>28</v>
      </c>
      <c r="AJ29" s="574">
        <v>2</v>
      </c>
      <c r="AK29" s="574"/>
      <c r="AL29" s="580"/>
      <c r="AN29" s="627"/>
      <c r="AO29" s="627"/>
      <c r="AP29" s="627"/>
    </row>
    <row r="30" spans="2:42" ht="12.9" customHeight="1" x14ac:dyDescent="0.25">
      <c r="B30" s="571" t="s">
        <v>290</v>
      </c>
      <c r="C30" s="572" t="s">
        <v>291</v>
      </c>
      <c r="D30" s="574"/>
      <c r="E30" s="533">
        <v>1</v>
      </c>
      <c r="F30" s="574">
        <v>30</v>
      </c>
      <c r="G30" s="574">
        <v>4</v>
      </c>
      <c r="H30" s="574">
        <f t="shared" si="10"/>
        <v>0</v>
      </c>
      <c r="I30" s="575">
        <v>26</v>
      </c>
      <c r="J30" s="574">
        <v>14</v>
      </c>
      <c r="K30" s="574">
        <v>10</v>
      </c>
      <c r="L30" s="574"/>
      <c r="M30" s="574">
        <f t="shared" si="11"/>
        <v>2</v>
      </c>
      <c r="N30" s="576"/>
      <c r="O30" s="577">
        <f>SUM(P30:T30)</f>
        <v>30</v>
      </c>
      <c r="P30" s="574">
        <v>4</v>
      </c>
      <c r="Q30" s="574">
        <v>24</v>
      </c>
      <c r="R30" s="575">
        <v>2</v>
      </c>
      <c r="S30" s="574"/>
      <c r="T30" s="576"/>
      <c r="U30" s="571"/>
      <c r="V30" s="575"/>
      <c r="W30" s="575"/>
      <c r="X30" s="574"/>
      <c r="Y30" s="574"/>
      <c r="Z30" s="580"/>
      <c r="AA30" s="581"/>
      <c r="AB30" s="574"/>
      <c r="AC30" s="574"/>
      <c r="AD30" s="575"/>
      <c r="AE30" s="574"/>
      <c r="AF30" s="576"/>
      <c r="AG30" s="577"/>
      <c r="AH30" s="574"/>
      <c r="AI30" s="574"/>
      <c r="AJ30" s="575"/>
      <c r="AK30" s="574"/>
      <c r="AL30" s="580"/>
      <c r="AN30" s="627"/>
      <c r="AO30" s="627"/>
      <c r="AP30" s="627"/>
    </row>
    <row r="31" spans="2:42" ht="12.9" customHeight="1" thickBot="1" x14ac:dyDescent="0.3">
      <c r="B31" s="586" t="s">
        <v>367</v>
      </c>
      <c r="C31" s="587" t="s">
        <v>349</v>
      </c>
      <c r="D31" s="590"/>
      <c r="E31" s="588">
        <v>4</v>
      </c>
      <c r="F31" s="590">
        <v>32</v>
      </c>
      <c r="G31" s="590">
        <v>4</v>
      </c>
      <c r="H31" s="590">
        <f t="shared" si="10"/>
        <v>0</v>
      </c>
      <c r="I31" s="591">
        <v>28</v>
      </c>
      <c r="J31" s="590">
        <v>22</v>
      </c>
      <c r="K31" s="590">
        <v>4</v>
      </c>
      <c r="L31" s="590"/>
      <c r="M31" s="590">
        <f t="shared" si="11"/>
        <v>2</v>
      </c>
      <c r="N31" s="592"/>
      <c r="O31" s="593"/>
      <c r="P31" s="590"/>
      <c r="Q31" s="590"/>
      <c r="R31" s="591"/>
      <c r="S31" s="590"/>
      <c r="T31" s="592"/>
      <c r="U31" s="586"/>
      <c r="V31" s="591"/>
      <c r="W31" s="591"/>
      <c r="X31" s="590"/>
      <c r="Y31" s="590"/>
      <c r="Z31" s="594"/>
      <c r="AA31" s="630"/>
      <c r="AB31" s="590"/>
      <c r="AC31" s="590"/>
      <c r="AD31" s="591"/>
      <c r="AE31" s="590"/>
      <c r="AF31" s="592"/>
      <c r="AG31" s="593">
        <f>SUM(AH31:AL31)</f>
        <v>32</v>
      </c>
      <c r="AH31" s="590">
        <v>4</v>
      </c>
      <c r="AI31" s="590">
        <v>26</v>
      </c>
      <c r="AJ31" s="591">
        <v>2</v>
      </c>
      <c r="AK31" s="590"/>
      <c r="AL31" s="594"/>
      <c r="AN31" s="627"/>
      <c r="AO31" s="627"/>
      <c r="AP31" s="627"/>
    </row>
    <row r="32" spans="2:42" ht="12.9" customHeight="1" x14ac:dyDescent="0.25">
      <c r="B32" s="546" t="s">
        <v>302</v>
      </c>
      <c r="C32" s="631" t="s">
        <v>303</v>
      </c>
      <c r="D32" s="548">
        <v>0</v>
      </c>
      <c r="E32" s="632">
        <v>11</v>
      </c>
      <c r="F32" s="548">
        <f>F33+F41</f>
        <v>1242</v>
      </c>
      <c r="G32" s="548">
        <f>SUM(G33+G41+G54)</f>
        <v>36</v>
      </c>
      <c r="H32" s="548">
        <f>H33+H41</f>
        <v>56</v>
      </c>
      <c r="I32" s="548">
        <f>I33+I41</f>
        <v>1150</v>
      </c>
      <c r="J32" s="548">
        <f>SUM(J33+J41+J54)</f>
        <v>470</v>
      </c>
      <c r="K32" s="548">
        <f>K33+K41</f>
        <v>204</v>
      </c>
      <c r="L32" s="548">
        <f t="shared" ref="L32:Z32" si="12">SUM(L33+L41+L54)</f>
        <v>0</v>
      </c>
      <c r="M32" s="548">
        <f t="shared" si="12"/>
        <v>8</v>
      </c>
      <c r="N32" s="633">
        <f t="shared" si="12"/>
        <v>468</v>
      </c>
      <c r="O32" s="634">
        <f t="shared" si="12"/>
        <v>254</v>
      </c>
      <c r="P32" s="548">
        <f t="shared" si="12"/>
        <v>10</v>
      </c>
      <c r="Q32" s="548">
        <f t="shared" si="12"/>
        <v>238</v>
      </c>
      <c r="R32" s="548">
        <f t="shared" si="12"/>
        <v>6</v>
      </c>
      <c r="S32" s="548">
        <f t="shared" si="12"/>
        <v>0</v>
      </c>
      <c r="T32" s="633">
        <f t="shared" si="12"/>
        <v>0</v>
      </c>
      <c r="U32" s="634">
        <f t="shared" si="12"/>
        <v>284</v>
      </c>
      <c r="V32" s="548">
        <f t="shared" si="12"/>
        <v>12</v>
      </c>
      <c r="W32" s="548">
        <f t="shared" si="12"/>
        <v>242</v>
      </c>
      <c r="X32" s="548">
        <f t="shared" si="12"/>
        <v>2</v>
      </c>
      <c r="Y32" s="548">
        <f t="shared" si="12"/>
        <v>24</v>
      </c>
      <c r="Z32" s="635">
        <f t="shared" si="12"/>
        <v>4</v>
      </c>
      <c r="AA32" s="636">
        <f>AA33+AA41+AJ35</f>
        <v>356</v>
      </c>
      <c r="AB32" s="548">
        <f>SUM(AB33+AB41+AB54)</f>
        <v>10</v>
      </c>
      <c r="AC32" s="548">
        <f>AC33+AC41</f>
        <v>330</v>
      </c>
      <c r="AD32" s="548">
        <f>SUM(AD33+AD41+AD54)</f>
        <v>8</v>
      </c>
      <c r="AE32" s="548">
        <f>SUM(AE33+AE41+AE54)</f>
        <v>6</v>
      </c>
      <c r="AF32" s="633">
        <f>SUM(AF33+AF41+AF54)</f>
        <v>2</v>
      </c>
      <c r="AG32" s="634">
        <f>AG33+AG41</f>
        <v>348</v>
      </c>
      <c r="AH32" s="548">
        <f>SUM(AH33+AH41+AH54)</f>
        <v>4</v>
      </c>
      <c r="AI32" s="548">
        <f>SUM(AI33+AI41+AI54)</f>
        <v>322</v>
      </c>
      <c r="AJ32" s="548">
        <f>SUM(AJ33+AJ41+AJ54)</f>
        <v>2</v>
      </c>
      <c r="AK32" s="548">
        <f>AK33+AK41</f>
        <v>18</v>
      </c>
      <c r="AL32" s="635">
        <f>SUM(AL33+AL41+AL54)</f>
        <v>2</v>
      </c>
      <c r="AN32" s="627"/>
      <c r="AO32" s="627"/>
      <c r="AP32" s="627"/>
    </row>
    <row r="33" spans="1:42" s="637" customFormat="1" ht="12.9" customHeight="1" thickBot="1" x14ac:dyDescent="0.25">
      <c r="B33" s="554" t="s">
        <v>240</v>
      </c>
      <c r="C33" s="638" t="s">
        <v>162</v>
      </c>
      <c r="D33" s="639">
        <v>0</v>
      </c>
      <c r="E33" s="639">
        <v>6</v>
      </c>
      <c r="F33" s="639">
        <f>F34+F35+F36+F37+F38+F39+F40</f>
        <v>228</v>
      </c>
      <c r="G33" s="639">
        <f>G34+G35+G36+G37+G38+G39+G40</f>
        <v>16</v>
      </c>
      <c r="H33" s="639">
        <f t="shared" ref="H33:AL33" si="13">SUM(H34:H39)</f>
        <v>0</v>
      </c>
      <c r="I33" s="639">
        <f>I34+I35+I36+I37+I38+I39+I40</f>
        <v>212</v>
      </c>
      <c r="J33" s="639">
        <f>J34+J35+J36+J37+J38+J39+J40</f>
        <v>150</v>
      </c>
      <c r="K33" s="639">
        <f>K34+K35+K36+K37+K38+K39+K40</f>
        <v>54</v>
      </c>
      <c r="L33" s="639">
        <f>L34+L35+L36+L37+L38+L39+L40</f>
        <v>0</v>
      </c>
      <c r="M33" s="639">
        <f>M34+M35+M36+M37+M38+M39+M40</f>
        <v>8</v>
      </c>
      <c r="N33" s="640">
        <f t="shared" si="13"/>
        <v>0</v>
      </c>
      <c r="O33" s="554">
        <f t="shared" si="13"/>
        <v>134</v>
      </c>
      <c r="P33" s="639">
        <f t="shared" si="13"/>
        <v>10</v>
      </c>
      <c r="Q33" s="639">
        <f t="shared" si="13"/>
        <v>118</v>
      </c>
      <c r="R33" s="639">
        <f t="shared" si="13"/>
        <v>6</v>
      </c>
      <c r="S33" s="639">
        <f t="shared" si="13"/>
        <v>0</v>
      </c>
      <c r="T33" s="640">
        <f t="shared" si="13"/>
        <v>0</v>
      </c>
      <c r="U33" s="554">
        <f t="shared" si="13"/>
        <v>0</v>
      </c>
      <c r="V33" s="639">
        <f t="shared" si="13"/>
        <v>0</v>
      </c>
      <c r="W33" s="639">
        <f t="shared" si="13"/>
        <v>0</v>
      </c>
      <c r="X33" s="639">
        <f t="shared" si="13"/>
        <v>0</v>
      </c>
      <c r="Y33" s="639">
        <f t="shared" si="13"/>
        <v>0</v>
      </c>
      <c r="Z33" s="641">
        <f t="shared" si="13"/>
        <v>0</v>
      </c>
      <c r="AA33" s="642">
        <f>AA38+AA39+AA40</f>
        <v>94</v>
      </c>
      <c r="AB33" s="639">
        <f>AB38+AB39+AB40</f>
        <v>6</v>
      </c>
      <c r="AC33" s="639">
        <f>AC34+AC35+AC36+AC37+AC38+AC39+AC40</f>
        <v>82</v>
      </c>
      <c r="AD33" s="639">
        <f>AD34+AD35+AD36+AD37+AD38+AD39+AD40</f>
        <v>6</v>
      </c>
      <c r="AE33" s="639">
        <f t="shared" si="13"/>
        <v>0</v>
      </c>
      <c r="AF33" s="640">
        <f t="shared" si="13"/>
        <v>0</v>
      </c>
      <c r="AG33" s="554">
        <f t="shared" si="13"/>
        <v>0</v>
      </c>
      <c r="AH33" s="639">
        <f t="shared" si="13"/>
        <v>0</v>
      </c>
      <c r="AI33" s="639">
        <f t="shared" si="13"/>
        <v>0</v>
      </c>
      <c r="AJ33" s="639">
        <f t="shared" si="13"/>
        <v>0</v>
      </c>
      <c r="AK33" s="639">
        <f t="shared" si="13"/>
        <v>0</v>
      </c>
      <c r="AL33" s="641">
        <f t="shared" si="13"/>
        <v>0</v>
      </c>
      <c r="AN33" s="627"/>
      <c r="AO33" s="643"/>
      <c r="AP33" s="627"/>
    </row>
    <row r="34" spans="1:42" ht="12.9" customHeight="1" thickBot="1" x14ac:dyDescent="0.3">
      <c r="B34" s="561" t="s">
        <v>292</v>
      </c>
      <c r="C34" s="644" t="s">
        <v>350</v>
      </c>
      <c r="D34" s="565"/>
      <c r="E34" s="629">
        <v>1</v>
      </c>
      <c r="F34" s="564">
        <v>38</v>
      </c>
      <c r="G34" s="565">
        <v>2</v>
      </c>
      <c r="H34" s="565">
        <f t="shared" ref="H34:H40" si="14">SUM(AL34+AK34+AF34+AE34+Z34+Y34+T34+S34)</f>
        <v>0</v>
      </c>
      <c r="I34" s="565">
        <v>36</v>
      </c>
      <c r="J34" s="565">
        <v>24</v>
      </c>
      <c r="K34" s="565">
        <v>10</v>
      </c>
      <c r="L34" s="565"/>
      <c r="M34" s="565">
        <v>2</v>
      </c>
      <c r="N34" s="645"/>
      <c r="O34" s="567">
        <f>SUM(P34:T34)</f>
        <v>38</v>
      </c>
      <c r="P34" s="565">
        <v>2</v>
      </c>
      <c r="Q34" s="565">
        <v>34</v>
      </c>
      <c r="R34" s="565">
        <v>2</v>
      </c>
      <c r="S34" s="565"/>
      <c r="T34" s="645"/>
      <c r="U34" s="561"/>
      <c r="V34" s="565"/>
      <c r="W34" s="565"/>
      <c r="X34" s="565"/>
      <c r="Y34" s="565"/>
      <c r="Z34" s="646"/>
      <c r="AA34" s="647"/>
      <c r="AB34" s="565"/>
      <c r="AC34" s="565"/>
      <c r="AD34" s="565"/>
      <c r="AE34" s="565"/>
      <c r="AF34" s="645"/>
      <c r="AG34" s="561"/>
      <c r="AH34" s="565"/>
      <c r="AI34" s="565"/>
      <c r="AJ34" s="565"/>
      <c r="AK34" s="565"/>
      <c r="AL34" s="646"/>
      <c r="AN34" s="627"/>
      <c r="AO34" s="627"/>
      <c r="AP34" s="627"/>
    </row>
    <row r="35" spans="1:42" ht="24.75" customHeight="1" x14ac:dyDescent="0.25">
      <c r="A35" s="648"/>
      <c r="B35" s="571" t="s">
        <v>293</v>
      </c>
      <c r="C35" s="649" t="s">
        <v>351</v>
      </c>
      <c r="D35" s="575"/>
      <c r="E35" s="650">
        <v>1</v>
      </c>
      <c r="F35" s="574">
        <v>32</v>
      </c>
      <c r="G35" s="575">
        <v>4</v>
      </c>
      <c r="H35" s="575">
        <f t="shared" si="14"/>
        <v>0</v>
      </c>
      <c r="I35" s="575">
        <v>28</v>
      </c>
      <c r="J35" s="575">
        <v>18</v>
      </c>
      <c r="K35" s="575">
        <v>8</v>
      </c>
      <c r="L35" s="575"/>
      <c r="M35" s="575">
        <v>2</v>
      </c>
      <c r="N35" s="651"/>
      <c r="O35" s="577">
        <f>SUM(P35:T35)</f>
        <v>32</v>
      </c>
      <c r="P35" s="575">
        <v>4</v>
      </c>
      <c r="Q35" s="575">
        <v>26</v>
      </c>
      <c r="R35" s="575">
        <v>2</v>
      </c>
      <c r="S35" s="575"/>
      <c r="T35" s="651"/>
      <c r="U35" s="571"/>
      <c r="V35" s="575"/>
      <c r="W35" s="575"/>
      <c r="X35" s="575"/>
      <c r="Y35" s="575"/>
      <c r="Z35" s="607"/>
      <c r="AA35" s="583"/>
      <c r="AB35" s="575"/>
      <c r="AC35" s="575"/>
      <c r="AD35" s="575"/>
      <c r="AE35" s="575"/>
      <c r="AF35" s="651"/>
      <c r="AG35" s="571"/>
      <c r="AH35" s="575"/>
      <c r="AI35" s="575"/>
      <c r="AJ35" s="575"/>
      <c r="AK35" s="575"/>
      <c r="AL35" s="607"/>
      <c r="AN35" s="627"/>
      <c r="AO35" s="627"/>
      <c r="AP35" s="627"/>
    </row>
    <row r="36" spans="1:42" ht="25.5" customHeight="1" x14ac:dyDescent="0.25">
      <c r="A36" s="652"/>
      <c r="B36" s="571" t="s">
        <v>294</v>
      </c>
      <c r="C36" s="649" t="s">
        <v>352</v>
      </c>
      <c r="D36" s="575"/>
      <c r="E36" s="923" t="s">
        <v>376</v>
      </c>
      <c r="F36" s="574">
        <v>32</v>
      </c>
      <c r="G36" s="575">
        <v>2</v>
      </c>
      <c r="H36" s="575">
        <f t="shared" si="14"/>
        <v>0</v>
      </c>
      <c r="I36" s="575">
        <v>30</v>
      </c>
      <c r="J36" s="575">
        <v>21</v>
      </c>
      <c r="K36" s="575">
        <v>8</v>
      </c>
      <c r="L36" s="575"/>
      <c r="M36" s="575">
        <v>1</v>
      </c>
      <c r="N36" s="651"/>
      <c r="O36" s="577">
        <f>SUM(P36:T36)</f>
        <v>32</v>
      </c>
      <c r="P36" s="575">
        <v>2</v>
      </c>
      <c r="Q36" s="575">
        <v>29</v>
      </c>
      <c r="R36" s="575">
        <v>1</v>
      </c>
      <c r="S36" s="575"/>
      <c r="T36" s="651"/>
      <c r="U36" s="571"/>
      <c r="V36" s="575"/>
      <c r="W36" s="575"/>
      <c r="X36" s="575"/>
      <c r="Y36" s="575"/>
      <c r="Z36" s="607"/>
      <c r="AA36" s="583"/>
      <c r="AB36" s="575"/>
      <c r="AC36" s="575"/>
      <c r="AD36" s="575"/>
      <c r="AE36" s="575"/>
      <c r="AF36" s="651"/>
      <c r="AG36" s="571"/>
      <c r="AH36" s="575"/>
      <c r="AI36" s="575"/>
      <c r="AJ36" s="575"/>
      <c r="AK36" s="575"/>
      <c r="AL36" s="607"/>
      <c r="AN36" s="627"/>
      <c r="AO36" s="627"/>
      <c r="AP36" s="627"/>
    </row>
    <row r="37" spans="1:42" ht="12.9" customHeight="1" x14ac:dyDescent="0.25">
      <c r="A37" s="652"/>
      <c r="B37" s="571" t="s">
        <v>295</v>
      </c>
      <c r="C37" s="649" t="s">
        <v>353</v>
      </c>
      <c r="D37" s="575"/>
      <c r="E37" s="923"/>
      <c r="F37" s="574">
        <v>32</v>
      </c>
      <c r="G37" s="575">
        <v>2</v>
      </c>
      <c r="H37" s="575">
        <f t="shared" si="14"/>
        <v>0</v>
      </c>
      <c r="I37" s="575">
        <v>30</v>
      </c>
      <c r="J37" s="575">
        <v>21</v>
      </c>
      <c r="K37" s="575">
        <v>8</v>
      </c>
      <c r="L37" s="575"/>
      <c r="M37" s="575">
        <v>1</v>
      </c>
      <c r="N37" s="651"/>
      <c r="O37" s="577">
        <f>SUM(P37:T37)</f>
        <v>32</v>
      </c>
      <c r="P37" s="575">
        <v>2</v>
      </c>
      <c r="Q37" s="575">
        <v>29</v>
      </c>
      <c r="R37" s="575">
        <v>1</v>
      </c>
      <c r="S37" s="575"/>
      <c r="T37" s="651"/>
      <c r="U37" s="571"/>
      <c r="V37" s="575"/>
      <c r="W37" s="575"/>
      <c r="X37" s="575"/>
      <c r="Y37" s="575"/>
      <c r="Z37" s="607"/>
      <c r="AA37" s="583"/>
      <c r="AB37" s="575"/>
      <c r="AC37" s="575"/>
      <c r="AD37" s="575"/>
      <c r="AE37" s="575"/>
      <c r="AF37" s="651"/>
      <c r="AG37" s="571"/>
      <c r="AH37" s="575"/>
      <c r="AI37" s="575"/>
      <c r="AJ37" s="575"/>
      <c r="AK37" s="575"/>
      <c r="AL37" s="607"/>
      <c r="AN37" s="627"/>
      <c r="AO37" s="627"/>
      <c r="AP37" s="627"/>
    </row>
    <row r="38" spans="1:42" ht="12.9" customHeight="1" x14ac:dyDescent="0.25">
      <c r="A38" s="652"/>
      <c r="B38" s="571" t="s">
        <v>356</v>
      </c>
      <c r="C38" s="649" t="s">
        <v>355</v>
      </c>
      <c r="D38" s="653"/>
      <c r="E38" s="573">
        <v>3</v>
      </c>
      <c r="F38" s="574">
        <v>32</v>
      </c>
      <c r="G38" s="575">
        <v>2</v>
      </c>
      <c r="H38" s="575">
        <f t="shared" si="14"/>
        <v>0</v>
      </c>
      <c r="I38" s="575">
        <v>30</v>
      </c>
      <c r="J38" s="575">
        <v>21</v>
      </c>
      <c r="K38" s="575">
        <v>8</v>
      </c>
      <c r="L38" s="575"/>
      <c r="M38" s="575">
        <v>1</v>
      </c>
      <c r="N38" s="651"/>
      <c r="O38" s="571"/>
      <c r="P38" s="575"/>
      <c r="Q38" s="575"/>
      <c r="R38" s="575"/>
      <c r="S38" s="575"/>
      <c r="T38" s="651"/>
      <c r="U38" s="571"/>
      <c r="V38" s="575"/>
      <c r="W38" s="575"/>
      <c r="X38" s="575"/>
      <c r="Y38" s="575"/>
      <c r="Z38" s="607"/>
      <c r="AA38" s="581">
        <f>SUM(AB38:AF38)</f>
        <v>32</v>
      </c>
      <c r="AB38" s="575">
        <v>2</v>
      </c>
      <c r="AC38" s="575">
        <v>28</v>
      </c>
      <c r="AD38" s="575">
        <v>2</v>
      </c>
      <c r="AE38" s="575"/>
      <c r="AF38" s="651"/>
      <c r="AG38" s="571"/>
      <c r="AH38" s="575"/>
      <c r="AI38" s="575"/>
      <c r="AJ38" s="575"/>
      <c r="AK38" s="575"/>
      <c r="AL38" s="607"/>
      <c r="AN38" s="627"/>
      <c r="AO38" s="627"/>
      <c r="AP38" s="627"/>
    </row>
    <row r="39" spans="1:42" ht="12.9" customHeight="1" x14ac:dyDescent="0.25">
      <c r="A39" s="652"/>
      <c r="B39" s="571" t="s">
        <v>354</v>
      </c>
      <c r="C39" s="649" t="s">
        <v>366</v>
      </c>
      <c r="D39" s="653"/>
      <c r="E39" s="573">
        <v>3</v>
      </c>
      <c r="F39" s="574">
        <v>32</v>
      </c>
      <c r="G39" s="575">
        <v>2</v>
      </c>
      <c r="H39" s="575">
        <f t="shared" si="14"/>
        <v>0</v>
      </c>
      <c r="I39" s="575">
        <v>30</v>
      </c>
      <c r="J39" s="575">
        <v>21</v>
      </c>
      <c r="K39" s="575">
        <v>8</v>
      </c>
      <c r="L39" s="575"/>
      <c r="M39" s="575">
        <v>1</v>
      </c>
      <c r="N39" s="651"/>
      <c r="O39" s="571"/>
      <c r="P39" s="575"/>
      <c r="Q39" s="575"/>
      <c r="R39" s="575"/>
      <c r="S39" s="575"/>
      <c r="T39" s="651"/>
      <c r="U39" s="571"/>
      <c r="V39" s="575"/>
      <c r="W39" s="575"/>
      <c r="X39" s="575"/>
      <c r="Y39" s="575"/>
      <c r="Z39" s="607"/>
      <c r="AA39" s="581">
        <f>SUM(AB39:AF39)</f>
        <v>32</v>
      </c>
      <c r="AB39" s="575">
        <v>2</v>
      </c>
      <c r="AC39" s="575">
        <v>28</v>
      </c>
      <c r="AD39" s="575">
        <v>2</v>
      </c>
      <c r="AE39" s="575"/>
      <c r="AF39" s="651"/>
      <c r="AG39" s="571"/>
      <c r="AH39" s="575"/>
      <c r="AI39" s="575"/>
      <c r="AJ39" s="575"/>
      <c r="AK39" s="575"/>
      <c r="AL39" s="607"/>
      <c r="AN39" s="627"/>
      <c r="AO39" s="627"/>
      <c r="AP39" s="627"/>
    </row>
    <row r="40" spans="1:42" ht="12.9" customHeight="1" thickBot="1" x14ac:dyDescent="0.3">
      <c r="A40" s="654"/>
      <c r="B40" s="586" t="s">
        <v>365</v>
      </c>
      <c r="C40" s="655" t="s">
        <v>381</v>
      </c>
      <c r="D40" s="591"/>
      <c r="E40" s="588">
        <v>3</v>
      </c>
      <c r="F40" s="590">
        <v>30</v>
      </c>
      <c r="G40" s="591">
        <v>2</v>
      </c>
      <c r="H40" s="591">
        <f t="shared" si="14"/>
        <v>0</v>
      </c>
      <c r="I40" s="591">
        <v>28</v>
      </c>
      <c r="J40" s="591">
        <v>24</v>
      </c>
      <c r="K40" s="591">
        <v>4</v>
      </c>
      <c r="L40" s="591"/>
      <c r="M40" s="591">
        <v>0</v>
      </c>
      <c r="N40" s="656"/>
      <c r="O40" s="586"/>
      <c r="P40" s="591"/>
      <c r="Q40" s="591"/>
      <c r="R40" s="591"/>
      <c r="S40" s="591"/>
      <c r="T40" s="656"/>
      <c r="U40" s="586"/>
      <c r="V40" s="591"/>
      <c r="W40" s="591"/>
      <c r="X40" s="591"/>
      <c r="Y40" s="591"/>
      <c r="Z40" s="657"/>
      <c r="AA40" s="630">
        <f>SUM(AB40:AF40)</f>
        <v>30</v>
      </c>
      <c r="AB40" s="591">
        <v>2</v>
      </c>
      <c r="AC40" s="591">
        <v>26</v>
      </c>
      <c r="AD40" s="591">
        <v>2</v>
      </c>
      <c r="AE40" s="591"/>
      <c r="AF40" s="656"/>
      <c r="AG40" s="586"/>
      <c r="AH40" s="591"/>
      <c r="AI40" s="591"/>
      <c r="AJ40" s="591"/>
      <c r="AK40" s="591"/>
      <c r="AL40" s="657"/>
      <c r="AN40" s="627"/>
      <c r="AO40" s="627"/>
      <c r="AP40" s="627"/>
    </row>
    <row r="41" spans="1:42" s="658" customFormat="1" ht="12.9" customHeight="1" x14ac:dyDescent="0.2">
      <c r="B41" s="546" t="s">
        <v>229</v>
      </c>
      <c r="C41" s="631" t="s">
        <v>230</v>
      </c>
      <c r="D41" s="659">
        <v>7</v>
      </c>
      <c r="E41" s="660">
        <v>5</v>
      </c>
      <c r="F41" s="659">
        <f>F42+F48</f>
        <v>1014</v>
      </c>
      <c r="G41" s="659">
        <f t="shared" ref="G41:AL41" si="15">G42+G48</f>
        <v>20</v>
      </c>
      <c r="H41" s="659">
        <f t="shared" si="15"/>
        <v>56</v>
      </c>
      <c r="I41" s="659">
        <f t="shared" si="15"/>
        <v>938</v>
      </c>
      <c r="J41" s="659">
        <f t="shared" si="15"/>
        <v>320</v>
      </c>
      <c r="K41" s="659">
        <f t="shared" si="15"/>
        <v>150</v>
      </c>
      <c r="L41" s="659">
        <f t="shared" si="15"/>
        <v>0</v>
      </c>
      <c r="M41" s="659">
        <f t="shared" si="15"/>
        <v>0</v>
      </c>
      <c r="N41" s="659">
        <f t="shared" si="15"/>
        <v>468</v>
      </c>
      <c r="O41" s="659">
        <f t="shared" si="15"/>
        <v>120</v>
      </c>
      <c r="P41" s="659">
        <f t="shared" si="15"/>
        <v>0</v>
      </c>
      <c r="Q41" s="659">
        <f t="shared" si="15"/>
        <v>120</v>
      </c>
      <c r="R41" s="659">
        <f t="shared" si="15"/>
        <v>0</v>
      </c>
      <c r="S41" s="659">
        <f t="shared" si="15"/>
        <v>0</v>
      </c>
      <c r="T41" s="659">
        <f t="shared" si="15"/>
        <v>0</v>
      </c>
      <c r="U41" s="659">
        <f t="shared" si="15"/>
        <v>284</v>
      </c>
      <c r="V41" s="659">
        <f t="shared" si="15"/>
        <v>12</v>
      </c>
      <c r="W41" s="659">
        <f t="shared" si="15"/>
        <v>242</v>
      </c>
      <c r="X41" s="659">
        <f t="shared" si="15"/>
        <v>2</v>
      </c>
      <c r="Y41" s="659">
        <f t="shared" si="15"/>
        <v>24</v>
      </c>
      <c r="Z41" s="659">
        <f t="shared" si="15"/>
        <v>4</v>
      </c>
      <c r="AA41" s="659">
        <f t="shared" si="15"/>
        <v>262</v>
      </c>
      <c r="AB41" s="659">
        <f t="shared" si="15"/>
        <v>4</v>
      </c>
      <c r="AC41" s="659">
        <f t="shared" si="15"/>
        <v>248</v>
      </c>
      <c r="AD41" s="659">
        <f t="shared" si="15"/>
        <v>2</v>
      </c>
      <c r="AE41" s="659">
        <f t="shared" si="15"/>
        <v>6</v>
      </c>
      <c r="AF41" s="659">
        <f t="shared" si="15"/>
        <v>2</v>
      </c>
      <c r="AG41" s="659">
        <f t="shared" si="15"/>
        <v>348</v>
      </c>
      <c r="AH41" s="659">
        <f t="shared" si="15"/>
        <v>4</v>
      </c>
      <c r="AI41" s="659">
        <f t="shared" si="15"/>
        <v>322</v>
      </c>
      <c r="AJ41" s="659">
        <f t="shared" si="15"/>
        <v>2</v>
      </c>
      <c r="AK41" s="659">
        <f t="shared" si="15"/>
        <v>18</v>
      </c>
      <c r="AL41" s="659">
        <f t="shared" si="15"/>
        <v>2</v>
      </c>
      <c r="AN41" s="627"/>
      <c r="AO41" s="643"/>
      <c r="AP41" s="627"/>
    </row>
    <row r="42" spans="1:42" ht="35.25" customHeight="1" x14ac:dyDescent="0.25">
      <c r="B42" s="661" t="s">
        <v>307</v>
      </c>
      <c r="C42" s="662" t="s">
        <v>357</v>
      </c>
      <c r="D42" s="575"/>
      <c r="E42" s="575"/>
      <c r="F42" s="574">
        <f>F43+F44+F45+F46+F47</f>
        <v>404</v>
      </c>
      <c r="G42" s="574">
        <f>G43+G44</f>
        <v>12</v>
      </c>
      <c r="H42" s="574">
        <f>H43+H44+H47</f>
        <v>28</v>
      </c>
      <c r="I42" s="574">
        <f>I43+I44+I45+I46</f>
        <v>364</v>
      </c>
      <c r="J42" s="574">
        <f>J43+J44</f>
        <v>112</v>
      </c>
      <c r="K42" s="574">
        <f>K43+K44</f>
        <v>36</v>
      </c>
      <c r="L42" s="574">
        <f t="shared" ref="L42:AL42" si="16">SUM(L44:L47)</f>
        <v>0</v>
      </c>
      <c r="M42" s="574">
        <f t="shared" si="16"/>
        <v>0</v>
      </c>
      <c r="N42" s="576">
        <f>N45+N46</f>
        <v>216</v>
      </c>
      <c r="O42" s="577">
        <f>O43+O44+O45</f>
        <v>120</v>
      </c>
      <c r="P42" s="574"/>
      <c r="Q42" s="574">
        <f>Q43+Q44+Q45</f>
        <v>120</v>
      </c>
      <c r="R42" s="574"/>
      <c r="S42" s="574"/>
      <c r="T42" s="576"/>
      <c r="U42" s="577">
        <f>U43+U44+U45+U46+U47</f>
        <v>284</v>
      </c>
      <c r="V42" s="574">
        <f>V43+V44</f>
        <v>12</v>
      </c>
      <c r="W42" s="574">
        <f>W43+W44+W45+W46</f>
        <v>242</v>
      </c>
      <c r="X42" s="574">
        <f>X45+X46</f>
        <v>2</v>
      </c>
      <c r="Y42" s="574">
        <f>Y43+Y44+Y47</f>
        <v>24</v>
      </c>
      <c r="Z42" s="580">
        <f>Z43+Z44</f>
        <v>4</v>
      </c>
      <c r="AA42" s="581">
        <f t="shared" si="16"/>
        <v>0</v>
      </c>
      <c r="AB42" s="574">
        <f t="shared" si="16"/>
        <v>0</v>
      </c>
      <c r="AC42" s="574">
        <f t="shared" si="16"/>
        <v>0</v>
      </c>
      <c r="AD42" s="574">
        <f t="shared" si="16"/>
        <v>0</v>
      </c>
      <c r="AE42" s="574">
        <f t="shared" si="16"/>
        <v>0</v>
      </c>
      <c r="AF42" s="576">
        <f t="shared" si="16"/>
        <v>0</v>
      </c>
      <c r="AG42" s="577">
        <f t="shared" si="16"/>
        <v>0</v>
      </c>
      <c r="AH42" s="574">
        <v>0</v>
      </c>
      <c r="AI42" s="574">
        <f t="shared" si="16"/>
        <v>0</v>
      </c>
      <c r="AJ42" s="574">
        <f t="shared" si="16"/>
        <v>0</v>
      </c>
      <c r="AK42" s="574">
        <f t="shared" si="16"/>
        <v>0</v>
      </c>
      <c r="AL42" s="580">
        <f t="shared" si="16"/>
        <v>0</v>
      </c>
      <c r="AN42" s="627"/>
      <c r="AO42" s="627"/>
      <c r="AP42" s="627"/>
    </row>
    <row r="43" spans="1:42" ht="33" customHeight="1" thickBot="1" x14ac:dyDescent="0.3">
      <c r="B43" s="663" t="s">
        <v>300</v>
      </c>
      <c r="C43" s="664" t="s">
        <v>358</v>
      </c>
      <c r="D43" s="665">
        <v>2</v>
      </c>
      <c r="E43" s="665"/>
      <c r="F43" s="556">
        <v>112</v>
      </c>
      <c r="G43" s="556">
        <v>8</v>
      </c>
      <c r="H43" s="556">
        <f>SUM(S43+T43+Y43+Z43+AE43+AF43+AK43+AL43)</f>
        <v>8</v>
      </c>
      <c r="I43" s="556">
        <v>96</v>
      </c>
      <c r="J43" s="556">
        <v>72</v>
      </c>
      <c r="K43" s="556">
        <v>24</v>
      </c>
      <c r="L43" s="556">
        <v>0</v>
      </c>
      <c r="M43" s="556">
        <f>SUM(R43+X43+AD43+AJ43)</f>
        <v>0</v>
      </c>
      <c r="N43" s="557">
        <v>0</v>
      </c>
      <c r="O43" s="558">
        <v>56</v>
      </c>
      <c r="P43" s="556"/>
      <c r="Q43" s="556">
        <v>56</v>
      </c>
      <c r="R43" s="556"/>
      <c r="S43" s="556"/>
      <c r="T43" s="557"/>
      <c r="U43" s="663">
        <f>SUM(V43:Z43)</f>
        <v>56</v>
      </c>
      <c r="V43" s="556">
        <v>8</v>
      </c>
      <c r="W43" s="556">
        <v>40</v>
      </c>
      <c r="X43" s="556"/>
      <c r="Y43" s="556">
        <v>6</v>
      </c>
      <c r="Z43" s="559">
        <v>2</v>
      </c>
      <c r="AA43" s="560"/>
      <c r="AB43" s="556"/>
      <c r="AC43" s="556"/>
      <c r="AD43" s="556"/>
      <c r="AE43" s="556"/>
      <c r="AF43" s="557"/>
      <c r="AG43" s="558"/>
      <c r="AH43" s="556"/>
      <c r="AI43" s="556"/>
      <c r="AJ43" s="556"/>
      <c r="AK43" s="556"/>
      <c r="AL43" s="559"/>
      <c r="AN43" s="627"/>
      <c r="AO43" s="627"/>
      <c r="AP43" s="627"/>
    </row>
    <row r="44" spans="1:42" ht="36" customHeight="1" x14ac:dyDescent="0.25">
      <c r="B44" s="561" t="s">
        <v>359</v>
      </c>
      <c r="C44" s="644" t="s">
        <v>361</v>
      </c>
      <c r="D44" s="565">
        <v>2</v>
      </c>
      <c r="E44" s="565"/>
      <c r="F44" s="564">
        <v>64</v>
      </c>
      <c r="G44" s="564">
        <v>4</v>
      </c>
      <c r="H44" s="564">
        <f>SUM(S44+T44+Y44+Z44+AE44+AF44+AK44+AL44)</f>
        <v>8</v>
      </c>
      <c r="I44" s="564">
        <v>52</v>
      </c>
      <c r="J44" s="564">
        <v>40</v>
      </c>
      <c r="K44" s="564">
        <v>12</v>
      </c>
      <c r="L44" s="564">
        <v>0</v>
      </c>
      <c r="M44" s="564">
        <f>SUM(R44+X44+AD44+AJ44)</f>
        <v>0</v>
      </c>
      <c r="N44" s="566">
        <v>0</v>
      </c>
      <c r="O44" s="567">
        <v>28</v>
      </c>
      <c r="P44" s="564"/>
      <c r="Q44" s="564">
        <v>28</v>
      </c>
      <c r="R44" s="564"/>
      <c r="S44" s="564"/>
      <c r="T44" s="566"/>
      <c r="U44" s="561">
        <f>SUM(V44:Z44)</f>
        <v>36</v>
      </c>
      <c r="V44" s="564">
        <v>4</v>
      </c>
      <c r="W44" s="564">
        <v>24</v>
      </c>
      <c r="X44" s="564"/>
      <c r="Y44" s="564">
        <v>6</v>
      </c>
      <c r="Z44" s="569">
        <v>2</v>
      </c>
      <c r="AA44" s="570"/>
      <c r="AB44" s="564"/>
      <c r="AC44" s="564"/>
      <c r="AD44" s="564"/>
      <c r="AE44" s="564"/>
      <c r="AF44" s="566"/>
      <c r="AG44" s="567"/>
      <c r="AH44" s="564"/>
      <c r="AI44" s="564"/>
      <c r="AJ44" s="564"/>
      <c r="AK44" s="564"/>
      <c r="AL44" s="569"/>
      <c r="AN44" s="627"/>
      <c r="AO44" s="627"/>
      <c r="AP44" s="627"/>
    </row>
    <row r="45" spans="1:42" ht="12.9" customHeight="1" x14ac:dyDescent="0.25">
      <c r="B45" s="571" t="s">
        <v>253</v>
      </c>
      <c r="C45" s="649" t="s">
        <v>296</v>
      </c>
      <c r="D45" s="575"/>
      <c r="E45" s="924" t="s">
        <v>377</v>
      </c>
      <c r="F45" s="574">
        <v>72</v>
      </c>
      <c r="G45" s="575">
        <f>SUM(P45+V45+AB45+AH45)</f>
        <v>0</v>
      </c>
      <c r="H45" s="574">
        <f>SUM(S45+T45+Y45+Z45+AE45+AF45+AK45+AL45)</f>
        <v>0</v>
      </c>
      <c r="I45" s="574">
        <v>72</v>
      </c>
      <c r="J45" s="575"/>
      <c r="K45" s="575"/>
      <c r="L45" s="574"/>
      <c r="M45" s="575"/>
      <c r="N45" s="651">
        <v>72</v>
      </c>
      <c r="O45" s="577">
        <v>36</v>
      </c>
      <c r="P45" s="575"/>
      <c r="Q45" s="575">
        <v>36</v>
      </c>
      <c r="R45" s="575"/>
      <c r="S45" s="575"/>
      <c r="T45" s="651"/>
      <c r="U45" s="571">
        <f>SUM(V45:Z45)</f>
        <v>36</v>
      </c>
      <c r="V45" s="575"/>
      <c r="W45" s="575">
        <v>36</v>
      </c>
      <c r="X45" s="575"/>
      <c r="Y45" s="575"/>
      <c r="Z45" s="607"/>
      <c r="AA45" s="581"/>
      <c r="AB45" s="575"/>
      <c r="AC45" s="575"/>
      <c r="AD45" s="575"/>
      <c r="AE45" s="575"/>
      <c r="AF45" s="651"/>
      <c r="AG45" s="577"/>
      <c r="AH45" s="575"/>
      <c r="AI45" s="575"/>
      <c r="AJ45" s="575"/>
      <c r="AK45" s="575"/>
      <c r="AL45" s="607"/>
      <c r="AN45" s="627"/>
      <c r="AO45" s="627"/>
      <c r="AP45" s="627"/>
    </row>
    <row r="46" spans="1:42" ht="12.9" customHeight="1" thickBot="1" x14ac:dyDescent="0.3">
      <c r="B46" s="571" t="s">
        <v>124</v>
      </c>
      <c r="C46" s="649" t="s">
        <v>297</v>
      </c>
      <c r="D46" s="575"/>
      <c r="E46" s="925"/>
      <c r="F46" s="574">
        <f>SUM(G46:I46)</f>
        <v>144</v>
      </c>
      <c r="G46" s="575">
        <f>SUM(P46+V46+AB46+AH46)</f>
        <v>0</v>
      </c>
      <c r="H46" s="574">
        <f>SUM(S46+T46+Y46+Z46+AE46+AF46+AK46+AL46)</f>
        <v>0</v>
      </c>
      <c r="I46" s="574">
        <v>144</v>
      </c>
      <c r="J46" s="575"/>
      <c r="K46" s="575"/>
      <c r="L46" s="574"/>
      <c r="M46" s="575"/>
      <c r="N46" s="651">
        <f>O46+U46</f>
        <v>144</v>
      </c>
      <c r="O46" s="577">
        <v>0</v>
      </c>
      <c r="P46" s="575"/>
      <c r="Q46" s="575">
        <v>0</v>
      </c>
      <c r="R46" s="575"/>
      <c r="S46" s="575"/>
      <c r="T46" s="651"/>
      <c r="U46" s="571">
        <f>SUM(V46:Z46)</f>
        <v>144</v>
      </c>
      <c r="V46" s="575"/>
      <c r="W46" s="575">
        <v>142</v>
      </c>
      <c r="X46" s="575">
        <v>2</v>
      </c>
      <c r="Y46" s="575"/>
      <c r="Z46" s="607"/>
      <c r="AA46" s="581"/>
      <c r="AB46" s="575"/>
      <c r="AC46" s="575"/>
      <c r="AD46" s="575"/>
      <c r="AE46" s="575"/>
      <c r="AF46" s="651"/>
      <c r="AG46" s="577"/>
      <c r="AH46" s="575"/>
      <c r="AI46" s="575"/>
      <c r="AJ46" s="575"/>
      <c r="AK46" s="575"/>
      <c r="AL46" s="607"/>
      <c r="AN46" s="627"/>
      <c r="AO46" s="627"/>
      <c r="AP46" s="627"/>
    </row>
    <row r="47" spans="1:42" ht="12.9" customHeight="1" thickBot="1" x14ac:dyDescent="0.3">
      <c r="B47" s="615" t="s">
        <v>301</v>
      </c>
      <c r="C47" s="614" t="s">
        <v>378</v>
      </c>
      <c r="D47" s="591" t="s">
        <v>305</v>
      </c>
      <c r="E47" s="591"/>
      <c r="F47" s="590">
        <f>SUM(G47:I47)</f>
        <v>12</v>
      </c>
      <c r="G47" s="591">
        <f>SUM(P47+V47+AB47+AH47)</f>
        <v>0</v>
      </c>
      <c r="H47" s="590">
        <f>SUM(S47+T47+Y47+Z47+AE47+AF47+AK47+AL47)</f>
        <v>12</v>
      </c>
      <c r="I47" s="590">
        <f>SUM(J47:N47)</f>
        <v>0</v>
      </c>
      <c r="J47" s="591"/>
      <c r="K47" s="591"/>
      <c r="L47" s="590"/>
      <c r="M47" s="591"/>
      <c r="N47" s="656"/>
      <c r="O47" s="593">
        <f>SUM(P47:T47)</f>
        <v>0</v>
      </c>
      <c r="P47" s="591"/>
      <c r="Q47" s="591">
        <v>0</v>
      </c>
      <c r="R47" s="591"/>
      <c r="S47" s="591"/>
      <c r="T47" s="656"/>
      <c r="U47" s="586">
        <f>SUM(V47:Z47)</f>
        <v>12</v>
      </c>
      <c r="V47" s="591"/>
      <c r="W47" s="591">
        <v>0</v>
      </c>
      <c r="X47" s="591"/>
      <c r="Y47" s="591">
        <v>12</v>
      </c>
      <c r="Z47" s="657">
        <v>0</v>
      </c>
      <c r="AA47" s="630"/>
      <c r="AB47" s="591"/>
      <c r="AC47" s="591"/>
      <c r="AD47" s="591"/>
      <c r="AE47" s="591"/>
      <c r="AF47" s="656"/>
      <c r="AG47" s="593"/>
      <c r="AH47" s="591"/>
      <c r="AI47" s="591"/>
      <c r="AJ47" s="591"/>
      <c r="AK47" s="591"/>
      <c r="AL47" s="657"/>
      <c r="AN47" s="627"/>
      <c r="AO47" s="627"/>
      <c r="AP47" s="627"/>
    </row>
    <row r="48" spans="1:42" s="618" customFormat="1" ht="48.75" customHeight="1" thickBot="1" x14ac:dyDescent="0.3">
      <c r="B48" s="624" t="s">
        <v>306</v>
      </c>
      <c r="C48" s="620" t="s">
        <v>360</v>
      </c>
      <c r="D48" s="666"/>
      <c r="E48" s="666"/>
      <c r="F48" s="599">
        <f>F49+F50+F51+F52+F53</f>
        <v>610</v>
      </c>
      <c r="G48" s="599">
        <f>G49+G50+G51+G52+G53</f>
        <v>8</v>
      </c>
      <c r="H48" s="599">
        <f>H49+H50+H51+H52+H53</f>
        <v>28</v>
      </c>
      <c r="I48" s="599">
        <f>I49+I50+I51+I52</f>
        <v>574</v>
      </c>
      <c r="J48" s="599">
        <f>J49+J50</f>
        <v>208</v>
      </c>
      <c r="K48" s="599">
        <f>K49+K50</f>
        <v>114</v>
      </c>
      <c r="L48" s="599">
        <f>SUM(L50:L53)</f>
        <v>0</v>
      </c>
      <c r="M48" s="599">
        <f>SUM(M50:M53)</f>
        <v>0</v>
      </c>
      <c r="N48" s="600">
        <f>N49+N50+N51+N52</f>
        <v>252</v>
      </c>
      <c r="O48" s="601"/>
      <c r="P48" s="599"/>
      <c r="Q48" s="599"/>
      <c r="R48" s="599"/>
      <c r="S48" s="599"/>
      <c r="T48" s="600"/>
      <c r="U48" s="601"/>
      <c r="V48" s="599"/>
      <c r="W48" s="599"/>
      <c r="X48" s="599"/>
      <c r="Y48" s="599"/>
      <c r="Z48" s="602"/>
      <c r="AA48" s="603">
        <f>AA49+AA50+AA51</f>
        <v>262</v>
      </c>
      <c r="AB48" s="599">
        <v>4</v>
      </c>
      <c r="AC48" s="599">
        <f>AC49+AC50+AC51</f>
        <v>248</v>
      </c>
      <c r="AD48" s="599">
        <f>AD49+AD50+AD51</f>
        <v>2</v>
      </c>
      <c r="AE48" s="599">
        <f>AE49+AE50+AE51</f>
        <v>6</v>
      </c>
      <c r="AF48" s="599">
        <f>AF49+AF50+AF51</f>
        <v>2</v>
      </c>
      <c r="AG48" s="601">
        <f>AG50+AG51+AG52+AG53</f>
        <v>348</v>
      </c>
      <c r="AH48" s="599">
        <f>SUM(AH50:AH53)</f>
        <v>4</v>
      </c>
      <c r="AI48" s="599">
        <f>AI50+AI51+AI52</f>
        <v>322</v>
      </c>
      <c r="AJ48" s="599">
        <f>SUM(AJ50:AJ53)</f>
        <v>2</v>
      </c>
      <c r="AK48" s="599">
        <f>AK50+AK53</f>
        <v>18</v>
      </c>
      <c r="AL48" s="602">
        <f>SUM(AL50:AL53)</f>
        <v>2</v>
      </c>
      <c r="AN48" s="627"/>
      <c r="AO48" s="667"/>
      <c r="AP48" s="627"/>
    </row>
    <row r="49" spans="1:42" s="618" customFormat="1" ht="24" customHeight="1" x14ac:dyDescent="0.25">
      <c r="B49" s="561" t="s">
        <v>308</v>
      </c>
      <c r="C49" s="668" t="s">
        <v>363</v>
      </c>
      <c r="D49" s="565">
        <v>3</v>
      </c>
      <c r="E49" s="629"/>
      <c r="F49" s="565">
        <f t="shared" ref="F49:F54" si="17">SUM(G49:I49)</f>
        <v>190</v>
      </c>
      <c r="G49" s="565">
        <v>4</v>
      </c>
      <c r="H49" s="565">
        <v>8</v>
      </c>
      <c r="I49" s="565">
        <v>178</v>
      </c>
      <c r="J49" s="565">
        <v>120</v>
      </c>
      <c r="K49" s="565">
        <v>58</v>
      </c>
      <c r="L49" s="565">
        <v>0</v>
      </c>
      <c r="M49" s="565">
        <f>SUM(M50:M53)</f>
        <v>0</v>
      </c>
      <c r="N49" s="645">
        <v>0</v>
      </c>
      <c r="O49" s="561"/>
      <c r="P49" s="565"/>
      <c r="Q49" s="565"/>
      <c r="R49" s="565"/>
      <c r="S49" s="565"/>
      <c r="T49" s="645"/>
      <c r="U49" s="561"/>
      <c r="V49" s="565"/>
      <c r="W49" s="565"/>
      <c r="X49" s="565"/>
      <c r="Y49" s="565"/>
      <c r="Z49" s="646"/>
      <c r="AA49" s="581">
        <f>SUM(AB49:AF49)</f>
        <v>190</v>
      </c>
      <c r="AB49" s="565">
        <v>4</v>
      </c>
      <c r="AC49" s="565">
        <v>178</v>
      </c>
      <c r="AD49" s="565"/>
      <c r="AE49" s="565">
        <v>6</v>
      </c>
      <c r="AF49" s="645">
        <v>2</v>
      </c>
      <c r="AG49" s="561"/>
      <c r="AH49" s="565"/>
      <c r="AI49" s="565"/>
      <c r="AJ49" s="565"/>
      <c r="AK49" s="565"/>
      <c r="AL49" s="646"/>
      <c r="AN49" s="627"/>
      <c r="AO49" s="667"/>
      <c r="AP49" s="627"/>
    </row>
    <row r="50" spans="1:42" ht="21.75" customHeight="1" x14ac:dyDescent="0.25">
      <c r="B50" s="571" t="s">
        <v>362</v>
      </c>
      <c r="C50" s="649" t="s">
        <v>364</v>
      </c>
      <c r="D50" s="575">
        <v>4</v>
      </c>
      <c r="E50" s="650"/>
      <c r="F50" s="575">
        <f t="shared" si="17"/>
        <v>156</v>
      </c>
      <c r="G50" s="575">
        <v>4</v>
      </c>
      <c r="H50" s="575">
        <v>8</v>
      </c>
      <c r="I50" s="575">
        <v>144</v>
      </c>
      <c r="J50" s="575">
        <v>88</v>
      </c>
      <c r="K50" s="575">
        <v>56</v>
      </c>
      <c r="L50" s="575">
        <v>0</v>
      </c>
      <c r="M50" s="575">
        <f>SUM(M51:M54)</f>
        <v>0</v>
      </c>
      <c r="N50" s="651">
        <v>0</v>
      </c>
      <c r="O50" s="571"/>
      <c r="P50" s="575"/>
      <c r="Q50" s="575"/>
      <c r="R50" s="575"/>
      <c r="S50" s="575"/>
      <c r="T50" s="651"/>
      <c r="U50" s="571"/>
      <c r="V50" s="575"/>
      <c r="W50" s="575"/>
      <c r="X50" s="575"/>
      <c r="Y50" s="575"/>
      <c r="Z50" s="607"/>
      <c r="AA50" s="583"/>
      <c r="AB50" s="575"/>
      <c r="AC50" s="575"/>
      <c r="AD50" s="575"/>
      <c r="AE50" s="575"/>
      <c r="AF50" s="651"/>
      <c r="AG50" s="577">
        <f>SUM(AH50:AL50)</f>
        <v>156</v>
      </c>
      <c r="AH50" s="575">
        <v>4</v>
      </c>
      <c r="AI50" s="575">
        <v>144</v>
      </c>
      <c r="AJ50" s="575"/>
      <c r="AK50" s="575">
        <v>6</v>
      </c>
      <c r="AL50" s="607">
        <v>2</v>
      </c>
      <c r="AN50" s="627"/>
      <c r="AO50" s="627"/>
      <c r="AP50" s="627"/>
    </row>
    <row r="51" spans="1:42" ht="12.9" customHeight="1" x14ac:dyDescent="0.25">
      <c r="B51" s="571" t="s">
        <v>309</v>
      </c>
      <c r="C51" s="649" t="s">
        <v>296</v>
      </c>
      <c r="D51" s="575"/>
      <c r="E51" s="575">
        <v>3</v>
      </c>
      <c r="F51" s="575">
        <f t="shared" si="17"/>
        <v>72</v>
      </c>
      <c r="G51" s="575">
        <f>SUM(P51+V51+AB51+AH51)</f>
        <v>0</v>
      </c>
      <c r="H51" s="575">
        <f>SUM(S51+T51+Y51+Z51+AE51+AF51+AK51+AL51)</f>
        <v>0</v>
      </c>
      <c r="I51" s="575">
        <v>72</v>
      </c>
      <c r="J51" s="575"/>
      <c r="K51" s="575"/>
      <c r="L51" s="575"/>
      <c r="M51" s="575"/>
      <c r="N51" s="651">
        <v>72</v>
      </c>
      <c r="O51" s="571"/>
      <c r="P51" s="575"/>
      <c r="Q51" s="575"/>
      <c r="R51" s="575"/>
      <c r="S51" s="575"/>
      <c r="T51" s="651"/>
      <c r="U51" s="571"/>
      <c r="V51" s="575"/>
      <c r="W51" s="575"/>
      <c r="X51" s="575"/>
      <c r="Y51" s="575"/>
      <c r="Z51" s="607"/>
      <c r="AA51" s="583">
        <v>72</v>
      </c>
      <c r="AB51" s="575">
        <v>0</v>
      </c>
      <c r="AC51" s="575">
        <v>70</v>
      </c>
      <c r="AD51" s="575">
        <v>2</v>
      </c>
      <c r="AE51" s="575">
        <v>0</v>
      </c>
      <c r="AF51" s="651">
        <v>0</v>
      </c>
      <c r="AG51" s="577"/>
      <c r="AH51" s="575"/>
      <c r="AI51" s="575"/>
      <c r="AJ51" s="575"/>
      <c r="AK51" s="575"/>
      <c r="AL51" s="607"/>
      <c r="AN51" s="627"/>
      <c r="AO51" s="627"/>
      <c r="AP51" s="627"/>
    </row>
    <row r="52" spans="1:42" ht="12.9" customHeight="1" x14ac:dyDescent="0.25">
      <c r="B52" s="571" t="s">
        <v>125</v>
      </c>
      <c r="C52" s="649" t="s">
        <v>297</v>
      </c>
      <c r="D52" s="575"/>
      <c r="E52" s="573">
        <v>4</v>
      </c>
      <c r="F52" s="575">
        <f t="shared" si="17"/>
        <v>180</v>
      </c>
      <c r="G52" s="575">
        <f>SUM(P52+V52+AB52+AH52)</f>
        <v>0</v>
      </c>
      <c r="H52" s="575">
        <f>SUM(S52+T52+Y52+Z52+AE52+AF52+AK52+AL52)</f>
        <v>0</v>
      </c>
      <c r="I52" s="575">
        <v>180</v>
      </c>
      <c r="J52" s="575"/>
      <c r="K52" s="575"/>
      <c r="L52" s="575"/>
      <c r="M52" s="575"/>
      <c r="N52" s="651">
        <v>180</v>
      </c>
      <c r="O52" s="571"/>
      <c r="P52" s="575"/>
      <c r="Q52" s="575"/>
      <c r="R52" s="575"/>
      <c r="S52" s="575"/>
      <c r="T52" s="651"/>
      <c r="U52" s="571"/>
      <c r="V52" s="575"/>
      <c r="W52" s="575"/>
      <c r="X52" s="575"/>
      <c r="Y52" s="575"/>
      <c r="Z52" s="607"/>
      <c r="AA52" s="583"/>
      <c r="AB52" s="575"/>
      <c r="AC52" s="575"/>
      <c r="AD52" s="575"/>
      <c r="AE52" s="575"/>
      <c r="AF52" s="651"/>
      <c r="AG52" s="577">
        <f>SUM(AH52:AL52)</f>
        <v>180</v>
      </c>
      <c r="AH52" s="575"/>
      <c r="AI52" s="575">
        <v>178</v>
      </c>
      <c r="AJ52" s="575">
        <v>2</v>
      </c>
      <c r="AK52" s="575">
        <v>0</v>
      </c>
      <c r="AL52" s="607"/>
      <c r="AN52" s="627"/>
      <c r="AO52" s="627"/>
      <c r="AP52" s="627"/>
    </row>
    <row r="53" spans="1:42" ht="12.9" customHeight="1" thickBot="1" x14ac:dyDescent="0.3">
      <c r="B53" s="615" t="s">
        <v>310</v>
      </c>
      <c r="C53" s="614" t="s">
        <v>378</v>
      </c>
      <c r="D53" s="591" t="s">
        <v>304</v>
      </c>
      <c r="E53" s="591"/>
      <c r="F53" s="591">
        <f t="shared" si="17"/>
        <v>12</v>
      </c>
      <c r="G53" s="591">
        <f>SUM(P53+V53+AB53+AH53)</f>
        <v>0</v>
      </c>
      <c r="H53" s="591">
        <v>12</v>
      </c>
      <c r="I53" s="591">
        <f>SUM(J53:N53)</f>
        <v>0</v>
      </c>
      <c r="J53" s="591"/>
      <c r="K53" s="591"/>
      <c r="L53" s="591"/>
      <c r="M53" s="591"/>
      <c r="N53" s="656"/>
      <c r="O53" s="586"/>
      <c r="P53" s="591"/>
      <c r="Q53" s="591"/>
      <c r="R53" s="591"/>
      <c r="S53" s="591"/>
      <c r="T53" s="656"/>
      <c r="U53" s="586"/>
      <c r="V53" s="591"/>
      <c r="W53" s="591"/>
      <c r="X53" s="591"/>
      <c r="Y53" s="591"/>
      <c r="Z53" s="657"/>
      <c r="AA53" s="595"/>
      <c r="AB53" s="591"/>
      <c r="AC53" s="591"/>
      <c r="AD53" s="591"/>
      <c r="AE53" s="591"/>
      <c r="AF53" s="656"/>
      <c r="AG53" s="593">
        <f>SUM(AH53:AL53)</f>
        <v>12</v>
      </c>
      <c r="AH53" s="591"/>
      <c r="AI53" s="591"/>
      <c r="AJ53" s="591"/>
      <c r="AK53" s="591">
        <v>12</v>
      </c>
      <c r="AL53" s="657"/>
      <c r="AN53" s="627"/>
      <c r="AO53" s="627"/>
      <c r="AP53" s="627"/>
    </row>
    <row r="54" spans="1:42" s="618" customFormat="1" ht="12.9" customHeight="1" thickBot="1" x14ac:dyDescent="0.3">
      <c r="B54" s="669" t="s">
        <v>231</v>
      </c>
      <c r="C54" s="670" t="s">
        <v>232</v>
      </c>
      <c r="D54" s="671"/>
      <c r="E54" s="671"/>
      <c r="F54" s="556">
        <f t="shared" si="17"/>
        <v>36</v>
      </c>
      <c r="G54" s="665">
        <f>SUM(AH54+AB54+V54+P54)</f>
        <v>0</v>
      </c>
      <c r="H54" s="665">
        <f>SUM(AL54+AK54+AF54+AE54+Z54+Y54+T54+S54)</f>
        <v>36</v>
      </c>
      <c r="I54" s="665">
        <f>SUM(J54:N54)</f>
        <v>0</v>
      </c>
      <c r="J54" s="671"/>
      <c r="K54" s="671"/>
      <c r="L54" s="671"/>
      <c r="M54" s="671"/>
      <c r="N54" s="672">
        <v>0</v>
      </c>
      <c r="O54" s="663">
        <f>SUM(P54:T54)</f>
        <v>0</v>
      </c>
      <c r="P54" s="671"/>
      <c r="Q54" s="671">
        <v>0</v>
      </c>
      <c r="R54" s="671"/>
      <c r="S54" s="671"/>
      <c r="T54" s="672"/>
      <c r="U54" s="663">
        <f>SUM(V54:Z54)</f>
        <v>0</v>
      </c>
      <c r="V54" s="671"/>
      <c r="W54" s="671">
        <v>0</v>
      </c>
      <c r="X54" s="671"/>
      <c r="Y54" s="671"/>
      <c r="Z54" s="673"/>
      <c r="AA54" s="674">
        <f>SUM(AB54:AF54)</f>
        <v>0</v>
      </c>
      <c r="AB54" s="671"/>
      <c r="AC54" s="671">
        <v>0</v>
      </c>
      <c r="AD54" s="671"/>
      <c r="AE54" s="671"/>
      <c r="AF54" s="672"/>
      <c r="AG54" s="663">
        <f>SUM(AH54:AL54)</f>
        <v>36</v>
      </c>
      <c r="AH54" s="665">
        <v>0</v>
      </c>
      <c r="AI54" s="665">
        <v>0</v>
      </c>
      <c r="AJ54" s="665">
        <v>0</v>
      </c>
      <c r="AK54" s="665">
        <v>36</v>
      </c>
      <c r="AL54" s="675">
        <v>0</v>
      </c>
      <c r="AN54" s="627"/>
      <c r="AO54" s="667"/>
      <c r="AP54" s="627"/>
    </row>
    <row r="55" spans="1:42" ht="12.9" customHeight="1" thickBot="1" x14ac:dyDescent="0.3">
      <c r="B55" s="916" t="s">
        <v>262</v>
      </c>
      <c r="C55" s="917"/>
      <c r="D55" s="676"/>
      <c r="E55" s="676"/>
      <c r="F55" s="542">
        <f t="shared" ref="F55:AL55" si="18">F56-F45-F46-F51-F52</f>
        <v>2484</v>
      </c>
      <c r="G55" s="542">
        <f t="shared" si="18"/>
        <v>56</v>
      </c>
      <c r="H55" s="542">
        <f t="shared" si="18"/>
        <v>120</v>
      </c>
      <c r="I55" s="542">
        <f t="shared" si="18"/>
        <v>2272</v>
      </c>
      <c r="J55" s="542">
        <f t="shared" si="18"/>
        <v>1034</v>
      </c>
      <c r="K55" s="542">
        <f t="shared" si="18"/>
        <v>754</v>
      </c>
      <c r="L55" s="542">
        <f t="shared" si="18"/>
        <v>452</v>
      </c>
      <c r="M55" s="542">
        <f t="shared" si="18"/>
        <v>32</v>
      </c>
      <c r="N55" s="542">
        <f t="shared" si="18"/>
        <v>0</v>
      </c>
      <c r="O55" s="542">
        <f t="shared" si="18"/>
        <v>576</v>
      </c>
      <c r="P55" s="542">
        <f t="shared" si="18"/>
        <v>16</v>
      </c>
      <c r="Q55" s="542">
        <f t="shared" si="18"/>
        <v>550</v>
      </c>
      <c r="R55" s="542">
        <f t="shared" si="18"/>
        <v>10</v>
      </c>
      <c r="S55" s="542">
        <f t="shared" si="18"/>
        <v>0</v>
      </c>
      <c r="T55" s="542">
        <f t="shared" si="18"/>
        <v>0</v>
      </c>
      <c r="U55" s="542">
        <f t="shared" si="18"/>
        <v>684</v>
      </c>
      <c r="V55" s="542">
        <f t="shared" si="18"/>
        <v>12</v>
      </c>
      <c r="W55" s="542">
        <f t="shared" si="18"/>
        <v>602</v>
      </c>
      <c r="X55" s="542">
        <f t="shared" si="18"/>
        <v>10</v>
      </c>
      <c r="Y55" s="542">
        <f t="shared" si="18"/>
        <v>47</v>
      </c>
      <c r="Z55" s="542">
        <f t="shared" si="18"/>
        <v>13</v>
      </c>
      <c r="AA55" s="542">
        <f t="shared" si="18"/>
        <v>540</v>
      </c>
      <c r="AB55" s="542">
        <f t="shared" si="18"/>
        <v>10</v>
      </c>
      <c r="AC55" s="542">
        <f t="shared" si="18"/>
        <v>516</v>
      </c>
      <c r="AD55" s="542">
        <f t="shared" si="18"/>
        <v>6</v>
      </c>
      <c r="AE55" s="542">
        <f t="shared" si="18"/>
        <v>6</v>
      </c>
      <c r="AF55" s="542">
        <f t="shared" si="18"/>
        <v>2</v>
      </c>
      <c r="AG55" s="542">
        <f t="shared" si="18"/>
        <v>684</v>
      </c>
      <c r="AH55" s="542">
        <f t="shared" si="18"/>
        <v>18</v>
      </c>
      <c r="AI55" s="542">
        <f t="shared" si="18"/>
        <v>568</v>
      </c>
      <c r="AJ55" s="542">
        <f t="shared" si="18"/>
        <v>10</v>
      </c>
      <c r="AK55" s="542">
        <f t="shared" si="18"/>
        <v>41</v>
      </c>
      <c r="AL55" s="542">
        <f t="shared" si="18"/>
        <v>11</v>
      </c>
      <c r="AN55" s="627"/>
      <c r="AO55" s="627"/>
      <c r="AP55" s="627"/>
    </row>
    <row r="56" spans="1:42" ht="12.9" customHeight="1" x14ac:dyDescent="0.25">
      <c r="B56" s="908" t="s">
        <v>257</v>
      </c>
      <c r="C56" s="909"/>
      <c r="D56" s="659">
        <f>D8+D25+D33+D41</f>
        <v>15</v>
      </c>
      <c r="E56" s="659">
        <f>E8+E25+E33+E41</f>
        <v>22</v>
      </c>
      <c r="F56" s="659">
        <f>SUM(F32+F25+F8)+F54</f>
        <v>2952</v>
      </c>
      <c r="G56" s="677">
        <f t="shared" ref="G56:N56" si="19">SUM(G32+G25+G8)</f>
        <v>56</v>
      </c>
      <c r="H56" s="677">
        <f t="shared" si="19"/>
        <v>120</v>
      </c>
      <c r="I56" s="677">
        <f t="shared" si="19"/>
        <v>2740</v>
      </c>
      <c r="J56" s="677">
        <f t="shared" si="19"/>
        <v>1034</v>
      </c>
      <c r="K56" s="677">
        <f t="shared" si="19"/>
        <v>754</v>
      </c>
      <c r="L56" s="677">
        <f t="shared" si="19"/>
        <v>452</v>
      </c>
      <c r="M56" s="677">
        <f t="shared" si="19"/>
        <v>32</v>
      </c>
      <c r="N56" s="678">
        <f t="shared" si="19"/>
        <v>468</v>
      </c>
      <c r="O56" s="679">
        <f>O32+O25+O8</f>
        <v>612</v>
      </c>
      <c r="P56" s="677">
        <f>SUM(P32+P25+P8)</f>
        <v>16</v>
      </c>
      <c r="Q56" s="677">
        <f>SUM(Q32+Q25+Q8)</f>
        <v>586</v>
      </c>
      <c r="R56" s="677">
        <f>SUM(R32+R25+R8)</f>
        <v>10</v>
      </c>
      <c r="S56" s="677">
        <f>SUM(S32+S25+S8)</f>
        <v>0</v>
      </c>
      <c r="T56" s="678">
        <f>SUM(T32+T25+T8)</f>
        <v>0</v>
      </c>
      <c r="U56" s="679">
        <f>U32+U25+U8</f>
        <v>864</v>
      </c>
      <c r="V56" s="677">
        <f>SUM(V32+V25+V8)</f>
        <v>12</v>
      </c>
      <c r="W56" s="677">
        <f>SUM(W32+W25+W8)</f>
        <v>780</v>
      </c>
      <c r="X56" s="677">
        <f>SUM(X32+X25+X8)</f>
        <v>12</v>
      </c>
      <c r="Y56" s="677">
        <f>SUM(Y32+Y25+Y8)</f>
        <v>47</v>
      </c>
      <c r="Z56" s="680">
        <f>SUM(Z32+Z25+Z8)</f>
        <v>13</v>
      </c>
      <c r="AA56" s="681">
        <f t="shared" ref="AA56:AF56" si="20">AA32+AA25+AA8</f>
        <v>612</v>
      </c>
      <c r="AB56" s="677">
        <f t="shared" si="20"/>
        <v>10</v>
      </c>
      <c r="AC56" s="677">
        <f t="shared" si="20"/>
        <v>586</v>
      </c>
      <c r="AD56" s="677">
        <f t="shared" si="20"/>
        <v>8</v>
      </c>
      <c r="AE56" s="677">
        <f t="shared" si="20"/>
        <v>6</v>
      </c>
      <c r="AF56" s="678">
        <f t="shared" si="20"/>
        <v>2</v>
      </c>
      <c r="AG56" s="679">
        <f>AG32+AG25+AG8+AG54</f>
        <v>864</v>
      </c>
      <c r="AH56" s="677">
        <f>AH32+AH25+AH8</f>
        <v>18</v>
      </c>
      <c r="AI56" s="677">
        <f>AI32+AI25+AI8</f>
        <v>746</v>
      </c>
      <c r="AJ56" s="677">
        <f>SUM(AJ32+AJ25+AJ8)</f>
        <v>12</v>
      </c>
      <c r="AK56" s="677">
        <f>SUM(AK32+AK25+AK8)</f>
        <v>41</v>
      </c>
      <c r="AL56" s="680">
        <f>AL32+AL8</f>
        <v>11</v>
      </c>
      <c r="AN56" s="627"/>
      <c r="AO56" s="627"/>
      <c r="AP56" s="627"/>
    </row>
    <row r="57" spans="1:42" ht="12.9" customHeight="1" x14ac:dyDescent="0.25">
      <c r="B57" s="902" t="s">
        <v>379</v>
      </c>
      <c r="C57" s="903"/>
      <c r="D57" s="873" t="s">
        <v>239</v>
      </c>
      <c r="E57" s="873"/>
      <c r="F57" s="873"/>
      <c r="G57" s="873"/>
      <c r="H57" s="873"/>
      <c r="I57" s="873"/>
      <c r="J57" s="873"/>
      <c r="K57" s="873"/>
      <c r="L57" s="873"/>
      <c r="M57" s="873"/>
      <c r="N57" s="915"/>
      <c r="O57" s="890">
        <v>36</v>
      </c>
      <c r="P57" s="891"/>
      <c r="Q57" s="891"/>
      <c r="R57" s="891"/>
      <c r="S57" s="891"/>
      <c r="T57" s="901"/>
      <c r="U57" s="890">
        <v>36</v>
      </c>
      <c r="V57" s="891"/>
      <c r="W57" s="891"/>
      <c r="X57" s="891"/>
      <c r="Y57" s="891"/>
      <c r="Z57" s="892"/>
      <c r="AA57" s="900">
        <v>36</v>
      </c>
      <c r="AB57" s="891"/>
      <c r="AC57" s="891"/>
      <c r="AD57" s="891"/>
      <c r="AE57" s="891"/>
      <c r="AF57" s="901"/>
      <c r="AG57" s="890">
        <v>36</v>
      </c>
      <c r="AH57" s="891"/>
      <c r="AI57" s="891"/>
      <c r="AJ57" s="891"/>
      <c r="AK57" s="891"/>
      <c r="AL57" s="892"/>
      <c r="AN57" s="627"/>
      <c r="AO57" s="627"/>
      <c r="AP57" s="627"/>
    </row>
    <row r="58" spans="1:42" ht="12.9" customHeight="1" x14ac:dyDescent="0.25">
      <c r="B58" s="902"/>
      <c r="C58" s="903"/>
      <c r="D58" s="873"/>
      <c r="E58" s="873"/>
      <c r="F58" s="873"/>
      <c r="G58" s="873"/>
      <c r="H58" s="873"/>
      <c r="I58" s="873"/>
      <c r="J58" s="873"/>
      <c r="K58" s="873"/>
      <c r="L58" s="873"/>
      <c r="M58" s="873"/>
      <c r="N58" s="915"/>
      <c r="O58" s="890"/>
      <c r="P58" s="891"/>
      <c r="Q58" s="891"/>
      <c r="R58" s="891"/>
      <c r="S58" s="891"/>
      <c r="T58" s="901"/>
      <c r="U58" s="890"/>
      <c r="V58" s="891"/>
      <c r="W58" s="891"/>
      <c r="X58" s="891"/>
      <c r="Y58" s="891"/>
      <c r="Z58" s="892"/>
      <c r="AA58" s="900"/>
      <c r="AB58" s="891"/>
      <c r="AC58" s="891"/>
      <c r="AD58" s="891"/>
      <c r="AE58" s="891"/>
      <c r="AF58" s="901"/>
      <c r="AG58" s="890"/>
      <c r="AH58" s="891"/>
      <c r="AI58" s="891"/>
      <c r="AJ58" s="891"/>
      <c r="AK58" s="891"/>
      <c r="AL58" s="892"/>
      <c r="AN58" s="627"/>
      <c r="AO58" s="627"/>
      <c r="AP58" s="627"/>
    </row>
    <row r="59" spans="1:42" ht="12.9" customHeight="1" x14ac:dyDescent="0.25">
      <c r="B59" s="902"/>
      <c r="C59" s="903"/>
      <c r="D59" s="910" t="s">
        <v>233</v>
      </c>
      <c r="E59" s="894" t="s">
        <v>241</v>
      </c>
      <c r="F59" s="894"/>
      <c r="G59" s="894"/>
      <c r="H59" s="894"/>
      <c r="I59" s="894"/>
      <c r="J59" s="894"/>
      <c r="K59" s="894"/>
      <c r="L59" s="894"/>
      <c r="M59" s="894"/>
      <c r="N59" s="895"/>
      <c r="O59" s="571">
        <f>SUM(O56)</f>
        <v>612</v>
      </c>
      <c r="P59" s="575">
        <f t="shared" ref="P59:AL59" si="21">SUM(P56)</f>
        <v>16</v>
      </c>
      <c r="Q59" s="575">
        <f t="shared" si="21"/>
        <v>586</v>
      </c>
      <c r="R59" s="575">
        <f t="shared" si="21"/>
        <v>10</v>
      </c>
      <c r="S59" s="575">
        <f t="shared" si="21"/>
        <v>0</v>
      </c>
      <c r="T59" s="651">
        <f t="shared" si="21"/>
        <v>0</v>
      </c>
      <c r="U59" s="571">
        <f t="shared" si="21"/>
        <v>864</v>
      </c>
      <c r="V59" s="575">
        <f t="shared" si="21"/>
        <v>12</v>
      </c>
      <c r="W59" s="575">
        <f t="shared" si="21"/>
        <v>780</v>
      </c>
      <c r="X59" s="575">
        <f t="shared" si="21"/>
        <v>12</v>
      </c>
      <c r="Y59" s="575">
        <f t="shared" si="21"/>
        <v>47</v>
      </c>
      <c r="Z59" s="607">
        <f t="shared" si="21"/>
        <v>13</v>
      </c>
      <c r="AA59" s="583">
        <f t="shared" si="21"/>
        <v>612</v>
      </c>
      <c r="AB59" s="575">
        <f t="shared" si="21"/>
        <v>10</v>
      </c>
      <c r="AC59" s="575">
        <f t="shared" si="21"/>
        <v>586</v>
      </c>
      <c r="AD59" s="575">
        <f t="shared" si="21"/>
        <v>8</v>
      </c>
      <c r="AE59" s="575">
        <f t="shared" si="21"/>
        <v>6</v>
      </c>
      <c r="AF59" s="651">
        <f t="shared" si="21"/>
        <v>2</v>
      </c>
      <c r="AG59" s="571">
        <f t="shared" si="21"/>
        <v>864</v>
      </c>
      <c r="AH59" s="575">
        <f t="shared" si="21"/>
        <v>18</v>
      </c>
      <c r="AI59" s="575">
        <f t="shared" si="21"/>
        <v>746</v>
      </c>
      <c r="AJ59" s="575">
        <f t="shared" si="21"/>
        <v>12</v>
      </c>
      <c r="AK59" s="575">
        <f t="shared" si="21"/>
        <v>41</v>
      </c>
      <c r="AL59" s="607">
        <f t="shared" si="21"/>
        <v>11</v>
      </c>
      <c r="AN59" s="627"/>
      <c r="AO59" s="627"/>
      <c r="AP59" s="627"/>
    </row>
    <row r="60" spans="1:42" ht="12.9" customHeight="1" x14ac:dyDescent="0.25">
      <c r="A60" s="682"/>
      <c r="B60" s="904"/>
      <c r="C60" s="905"/>
      <c r="D60" s="910"/>
      <c r="E60" s="894" t="s">
        <v>234</v>
      </c>
      <c r="F60" s="894"/>
      <c r="G60" s="894"/>
      <c r="H60" s="894"/>
      <c r="I60" s="894"/>
      <c r="J60" s="894"/>
      <c r="K60" s="894"/>
      <c r="L60" s="894"/>
      <c r="M60" s="894"/>
      <c r="N60" s="895"/>
      <c r="O60" s="571">
        <f>SUM(O51+O45)</f>
        <v>36</v>
      </c>
      <c r="P60" s="575"/>
      <c r="Q60" s="575"/>
      <c r="R60" s="575"/>
      <c r="S60" s="575"/>
      <c r="T60" s="651"/>
      <c r="U60" s="571">
        <f>SUM(U51+U45)</f>
        <v>36</v>
      </c>
      <c r="V60" s="575"/>
      <c r="W60" s="575"/>
      <c r="X60" s="575"/>
      <c r="Y60" s="575"/>
      <c r="Z60" s="607"/>
      <c r="AA60" s="583">
        <f>SUM(AA51+AA45)</f>
        <v>72</v>
      </c>
      <c r="AB60" s="575"/>
      <c r="AC60" s="575"/>
      <c r="AD60" s="575"/>
      <c r="AE60" s="575"/>
      <c r="AF60" s="651"/>
      <c r="AG60" s="571"/>
      <c r="AH60" s="575"/>
      <c r="AI60" s="575"/>
      <c r="AJ60" s="575"/>
      <c r="AK60" s="575"/>
      <c r="AL60" s="607"/>
      <c r="AN60" s="627"/>
      <c r="AO60" s="627"/>
      <c r="AP60" s="627"/>
    </row>
    <row r="61" spans="1:42" ht="12.9" customHeight="1" x14ac:dyDescent="0.25">
      <c r="B61" s="904"/>
      <c r="C61" s="905"/>
      <c r="D61" s="910"/>
      <c r="E61" s="894" t="s">
        <v>235</v>
      </c>
      <c r="F61" s="894"/>
      <c r="G61" s="894"/>
      <c r="H61" s="894"/>
      <c r="I61" s="894"/>
      <c r="J61" s="894"/>
      <c r="K61" s="894"/>
      <c r="L61" s="894"/>
      <c r="M61" s="894"/>
      <c r="N61" s="895"/>
      <c r="O61" s="571"/>
      <c r="P61" s="575"/>
      <c r="Q61" s="575"/>
      <c r="R61" s="575"/>
      <c r="S61" s="575"/>
      <c r="T61" s="651"/>
      <c r="U61" s="571">
        <f>SUM(U46+U52)</f>
        <v>144</v>
      </c>
      <c r="V61" s="575"/>
      <c r="W61" s="575"/>
      <c r="X61" s="575"/>
      <c r="Y61" s="575"/>
      <c r="Z61" s="607"/>
      <c r="AA61" s="583"/>
      <c r="AB61" s="575"/>
      <c r="AC61" s="575"/>
      <c r="AD61" s="575"/>
      <c r="AE61" s="575"/>
      <c r="AF61" s="651"/>
      <c r="AG61" s="571">
        <v>180</v>
      </c>
      <c r="AH61" s="575"/>
      <c r="AI61" s="575"/>
      <c r="AJ61" s="575"/>
      <c r="AK61" s="575"/>
      <c r="AL61" s="607"/>
      <c r="AN61" s="627"/>
      <c r="AO61" s="627"/>
      <c r="AP61" s="627"/>
    </row>
    <row r="62" spans="1:42" ht="12.9" customHeight="1" x14ac:dyDescent="0.25">
      <c r="B62" s="904"/>
      <c r="C62" s="905"/>
      <c r="D62" s="910"/>
      <c r="E62" s="894" t="s">
        <v>236</v>
      </c>
      <c r="F62" s="894"/>
      <c r="G62" s="894"/>
      <c r="H62" s="894"/>
      <c r="I62" s="894"/>
      <c r="J62" s="894"/>
      <c r="K62" s="894"/>
      <c r="L62" s="894"/>
      <c r="M62" s="894"/>
      <c r="N62" s="895"/>
      <c r="O62" s="571"/>
      <c r="P62" s="575"/>
      <c r="Q62" s="575"/>
      <c r="R62" s="575"/>
      <c r="S62" s="575"/>
      <c r="T62" s="651"/>
      <c r="U62" s="571"/>
      <c r="V62" s="575"/>
      <c r="W62" s="575"/>
      <c r="X62" s="575"/>
      <c r="Y62" s="575">
        <v>6</v>
      </c>
      <c r="Z62" s="607"/>
      <c r="AA62" s="583"/>
      <c r="AB62" s="575"/>
      <c r="AC62" s="575"/>
      <c r="AD62" s="575"/>
      <c r="AE62" s="575">
        <v>1</v>
      </c>
      <c r="AF62" s="651"/>
      <c r="AG62" s="571"/>
      <c r="AH62" s="575"/>
      <c r="AI62" s="575"/>
      <c r="AJ62" s="575"/>
      <c r="AK62" s="575">
        <v>5</v>
      </c>
      <c r="AL62" s="607"/>
      <c r="AN62" s="627"/>
      <c r="AO62" s="627"/>
      <c r="AP62" s="627"/>
    </row>
    <row r="63" spans="1:42" ht="12.9" customHeight="1" x14ac:dyDescent="0.25">
      <c r="B63" s="904"/>
      <c r="C63" s="905"/>
      <c r="D63" s="910"/>
      <c r="E63" s="894" t="s">
        <v>237</v>
      </c>
      <c r="F63" s="894"/>
      <c r="G63" s="894"/>
      <c r="H63" s="894"/>
      <c r="I63" s="894"/>
      <c r="J63" s="894"/>
      <c r="K63" s="894"/>
      <c r="L63" s="894"/>
      <c r="M63" s="894"/>
      <c r="N63" s="895"/>
      <c r="O63" s="683"/>
      <c r="P63" s="684"/>
      <c r="Q63" s="575"/>
      <c r="R63" s="575"/>
      <c r="S63" s="575"/>
      <c r="T63" s="651"/>
      <c r="U63" s="571"/>
      <c r="V63" s="575"/>
      <c r="W63" s="575"/>
      <c r="X63" s="575"/>
      <c r="Y63" s="575">
        <v>1</v>
      </c>
      <c r="Z63" s="607"/>
      <c r="AA63" s="685"/>
      <c r="AB63" s="684"/>
      <c r="AC63" s="575"/>
      <c r="AD63" s="575"/>
      <c r="AE63" s="575"/>
      <c r="AF63" s="651"/>
      <c r="AG63" s="571"/>
      <c r="AH63" s="575"/>
      <c r="AI63" s="575"/>
      <c r="AJ63" s="575"/>
      <c r="AK63" s="575">
        <v>1</v>
      </c>
      <c r="AL63" s="607"/>
      <c r="AN63" s="627"/>
      <c r="AO63" s="627"/>
      <c r="AP63" s="627"/>
    </row>
    <row r="64" spans="1:42" ht="12.9" customHeight="1" x14ac:dyDescent="0.25">
      <c r="B64" s="904"/>
      <c r="C64" s="905"/>
      <c r="D64" s="910"/>
      <c r="E64" s="896" t="s">
        <v>261</v>
      </c>
      <c r="F64" s="896"/>
      <c r="G64" s="896"/>
      <c r="H64" s="896"/>
      <c r="I64" s="896"/>
      <c r="J64" s="896"/>
      <c r="K64" s="896"/>
      <c r="L64" s="896"/>
      <c r="M64" s="896"/>
      <c r="N64" s="897"/>
      <c r="O64" s="686"/>
      <c r="P64" s="687"/>
      <c r="Q64" s="575"/>
      <c r="R64" s="688">
        <v>5</v>
      </c>
      <c r="S64" s="688"/>
      <c r="T64" s="689"/>
      <c r="U64" s="661"/>
      <c r="V64" s="688"/>
      <c r="W64" s="688"/>
      <c r="X64" s="688">
        <v>5</v>
      </c>
      <c r="Y64" s="575"/>
      <c r="Z64" s="607"/>
      <c r="AA64" s="690"/>
      <c r="AB64" s="687"/>
      <c r="AC64" s="575"/>
      <c r="AD64" s="575">
        <v>4</v>
      </c>
      <c r="AE64" s="575"/>
      <c r="AF64" s="651"/>
      <c r="AG64" s="571"/>
      <c r="AH64" s="575"/>
      <c r="AI64" s="575"/>
      <c r="AJ64" s="575">
        <v>5</v>
      </c>
      <c r="AK64" s="575"/>
      <c r="AL64" s="607"/>
      <c r="AN64" s="627"/>
      <c r="AO64" s="627"/>
      <c r="AP64" s="627"/>
    </row>
    <row r="65" spans="2:42" ht="12.9" customHeight="1" thickBot="1" x14ac:dyDescent="0.3">
      <c r="B65" s="906"/>
      <c r="C65" s="907"/>
      <c r="D65" s="911"/>
      <c r="E65" s="898" t="s">
        <v>258</v>
      </c>
      <c r="F65" s="898"/>
      <c r="G65" s="898"/>
      <c r="H65" s="898"/>
      <c r="I65" s="898"/>
      <c r="J65" s="898"/>
      <c r="K65" s="898"/>
      <c r="L65" s="898"/>
      <c r="M65" s="898"/>
      <c r="N65" s="899"/>
      <c r="O65" s="586"/>
      <c r="P65" s="591"/>
      <c r="Q65" s="591"/>
      <c r="R65" s="691"/>
      <c r="S65" s="691"/>
      <c r="T65" s="692"/>
      <c r="U65" s="693"/>
      <c r="V65" s="691"/>
      <c r="W65" s="691"/>
      <c r="X65" s="691">
        <v>1</v>
      </c>
      <c r="Y65" s="591"/>
      <c r="Z65" s="657"/>
      <c r="AA65" s="595"/>
      <c r="AB65" s="591"/>
      <c r="AC65" s="591"/>
      <c r="AD65" s="591"/>
      <c r="AE65" s="591"/>
      <c r="AF65" s="656"/>
      <c r="AG65" s="586"/>
      <c r="AH65" s="591"/>
      <c r="AI65" s="591"/>
      <c r="AJ65" s="591">
        <v>1</v>
      </c>
      <c r="AK65" s="591"/>
      <c r="AL65" s="657"/>
      <c r="AN65" s="627"/>
      <c r="AO65" s="627"/>
      <c r="AP65" s="627"/>
    </row>
    <row r="66" spans="2:42" x14ac:dyDescent="0.25">
      <c r="D66" s="694"/>
      <c r="E66" s="893"/>
      <c r="F66" s="893"/>
      <c r="G66" s="893"/>
      <c r="H66" s="893"/>
      <c r="I66" s="893"/>
      <c r="J66" s="893"/>
      <c r="K66" s="893"/>
      <c r="L66" s="893"/>
      <c r="M66" s="627"/>
      <c r="N66" s="627"/>
      <c r="O66" s="627"/>
      <c r="P66" s="627"/>
      <c r="Q66" s="627"/>
      <c r="R66" s="627"/>
      <c r="S66" s="627"/>
      <c r="T66" s="627"/>
      <c r="U66" s="627"/>
      <c r="V66" s="627"/>
      <c r="W66" s="627"/>
      <c r="X66" s="627"/>
      <c r="Y66" s="627"/>
      <c r="Z66" s="627"/>
      <c r="AA66" s="627"/>
      <c r="AB66" s="627"/>
      <c r="AC66" s="627"/>
      <c r="AD66" s="627"/>
      <c r="AE66" s="627"/>
      <c r="AF66" s="627"/>
      <c r="AG66" s="627"/>
      <c r="AH66" s="627"/>
      <c r="AI66" s="627"/>
      <c r="AJ66" s="627"/>
      <c r="AK66" s="627"/>
      <c r="AL66" s="627"/>
      <c r="AN66" s="627"/>
      <c r="AO66" s="627"/>
      <c r="AP66" s="627"/>
    </row>
    <row r="67" spans="2:42" ht="19.8" x14ac:dyDescent="0.25">
      <c r="B67" s="695" t="s">
        <v>264</v>
      </c>
      <c r="C67" s="696"/>
      <c r="D67" s="627"/>
      <c r="E67" s="627"/>
      <c r="F67" s="627"/>
      <c r="G67" s="627"/>
      <c r="H67" s="627"/>
      <c r="I67" s="627"/>
      <c r="J67" s="627"/>
      <c r="K67" s="627"/>
      <c r="L67" s="627"/>
      <c r="M67" s="627"/>
      <c r="N67" s="627"/>
      <c r="O67" s="627">
        <v>612</v>
      </c>
      <c r="P67" s="627"/>
      <c r="Q67" s="627"/>
      <c r="R67" s="627"/>
      <c r="S67" s="627"/>
      <c r="T67" s="627"/>
      <c r="U67" s="627">
        <v>864</v>
      </c>
      <c r="V67" s="627"/>
      <c r="W67" s="627"/>
      <c r="X67" s="627"/>
      <c r="Y67" s="627"/>
      <c r="Z67" s="627"/>
      <c r="AA67" s="627">
        <v>612</v>
      </c>
      <c r="AB67" s="627"/>
      <c r="AC67" s="627"/>
      <c r="AD67" s="627"/>
      <c r="AE67" s="627"/>
      <c r="AF67" s="627"/>
      <c r="AG67" s="627">
        <v>864</v>
      </c>
      <c r="AH67" s="627"/>
      <c r="AI67" s="627"/>
      <c r="AJ67" s="627"/>
      <c r="AK67" s="627"/>
      <c r="AL67" s="627"/>
      <c r="AN67" s="627"/>
      <c r="AO67" s="627"/>
      <c r="AP67" s="627"/>
    </row>
    <row r="68" spans="2:42" x14ac:dyDescent="0.25">
      <c r="D68" s="627"/>
      <c r="E68" s="627"/>
      <c r="F68" s="627"/>
      <c r="G68" s="627"/>
      <c r="H68" s="627"/>
      <c r="I68" s="627"/>
      <c r="J68" s="627"/>
      <c r="K68" s="627"/>
      <c r="L68" s="627"/>
      <c r="M68" s="627"/>
      <c r="N68" s="627"/>
      <c r="O68" s="627"/>
      <c r="P68" s="627"/>
      <c r="Q68" s="627"/>
      <c r="R68" s="627"/>
      <c r="S68" s="627"/>
      <c r="T68" s="627"/>
      <c r="U68" s="627"/>
      <c r="V68" s="627"/>
      <c r="W68" s="627"/>
      <c r="X68" s="627"/>
      <c r="Y68" s="627"/>
      <c r="Z68" s="627"/>
      <c r="AA68" s="627"/>
      <c r="AB68" s="627"/>
      <c r="AC68" s="627"/>
      <c r="AD68" s="627"/>
      <c r="AE68" s="627"/>
      <c r="AF68" s="627"/>
      <c r="AG68" s="627"/>
      <c r="AH68" s="627"/>
      <c r="AI68" s="627"/>
      <c r="AJ68" s="627"/>
      <c r="AK68" s="627"/>
      <c r="AL68" s="627"/>
      <c r="AN68" s="627"/>
      <c r="AO68" s="627"/>
      <c r="AP68" s="627"/>
    </row>
    <row r="69" spans="2:42" x14ac:dyDescent="0.25">
      <c r="D69" s="627"/>
      <c r="E69" s="627"/>
      <c r="F69" s="627"/>
      <c r="G69" s="627"/>
      <c r="H69" s="627"/>
      <c r="I69" s="627"/>
      <c r="J69" s="627"/>
      <c r="K69" s="627"/>
      <c r="L69" s="627"/>
      <c r="M69" s="627"/>
      <c r="N69" s="627"/>
      <c r="O69" s="627"/>
      <c r="P69" s="627"/>
      <c r="Q69" s="627"/>
      <c r="R69" s="627"/>
      <c r="S69" s="627"/>
      <c r="T69" s="627"/>
      <c r="U69" s="627"/>
      <c r="V69" s="627"/>
      <c r="W69" s="627"/>
      <c r="X69" s="627"/>
      <c r="Y69" s="627"/>
      <c r="Z69" s="627"/>
      <c r="AA69" s="627"/>
      <c r="AB69" s="627"/>
      <c r="AC69" s="627"/>
      <c r="AD69" s="627"/>
      <c r="AE69" s="627"/>
      <c r="AF69" s="627"/>
      <c r="AG69" s="627"/>
      <c r="AH69" s="627"/>
      <c r="AI69" s="627"/>
      <c r="AJ69" s="627"/>
      <c r="AK69" s="627"/>
      <c r="AL69" s="627"/>
      <c r="AN69" s="627"/>
      <c r="AO69" s="627"/>
      <c r="AP69" s="627"/>
    </row>
    <row r="70" spans="2:42" x14ac:dyDescent="0.25">
      <c r="D70" s="627"/>
      <c r="E70" s="627"/>
      <c r="F70" s="627"/>
      <c r="G70" s="627"/>
      <c r="H70" s="627"/>
      <c r="I70" s="627"/>
      <c r="J70" s="627"/>
      <c r="K70" s="627"/>
      <c r="L70" s="627"/>
      <c r="M70" s="627"/>
      <c r="N70" s="627"/>
      <c r="O70" s="627"/>
      <c r="P70" s="627"/>
      <c r="Q70" s="627"/>
      <c r="R70" s="627"/>
      <c r="S70" s="627"/>
      <c r="T70" s="627"/>
      <c r="U70" s="627"/>
      <c r="V70" s="627"/>
      <c r="W70" s="627"/>
      <c r="X70" s="627"/>
      <c r="Y70" s="627"/>
      <c r="Z70" s="627"/>
      <c r="AA70" s="627"/>
      <c r="AB70" s="627"/>
      <c r="AC70" s="627"/>
      <c r="AD70" s="627"/>
      <c r="AE70" s="627"/>
      <c r="AF70" s="627"/>
      <c r="AG70" s="627"/>
      <c r="AH70" s="627"/>
      <c r="AI70" s="627"/>
      <c r="AJ70" s="627"/>
      <c r="AK70" s="627"/>
      <c r="AL70" s="627"/>
      <c r="AN70" s="627"/>
      <c r="AO70" s="627"/>
      <c r="AP70" s="627"/>
    </row>
    <row r="71" spans="2:42" x14ac:dyDescent="0.25">
      <c r="D71" s="627"/>
      <c r="E71" s="627"/>
      <c r="F71" s="627"/>
      <c r="G71" s="627"/>
      <c r="H71" s="627"/>
      <c r="I71" s="627"/>
      <c r="J71" s="627"/>
      <c r="K71" s="627"/>
      <c r="L71" s="627"/>
      <c r="M71" s="627"/>
      <c r="N71" s="627"/>
      <c r="O71" s="627"/>
      <c r="P71" s="627"/>
      <c r="Q71" s="627"/>
      <c r="R71" s="627"/>
      <c r="S71" s="627"/>
      <c r="T71" s="627"/>
      <c r="U71" s="627"/>
      <c r="V71" s="627"/>
      <c r="W71" s="627"/>
      <c r="X71" s="627"/>
      <c r="Y71" s="627"/>
      <c r="Z71" s="627"/>
      <c r="AA71" s="627"/>
      <c r="AB71" s="627"/>
      <c r="AC71" s="627"/>
      <c r="AD71" s="627"/>
      <c r="AE71" s="627"/>
      <c r="AF71" s="627"/>
      <c r="AG71" s="627"/>
      <c r="AH71" s="627"/>
      <c r="AI71" s="627"/>
      <c r="AJ71" s="627"/>
      <c r="AK71" s="627"/>
      <c r="AL71" s="627"/>
    </row>
    <row r="72" spans="2:42" x14ac:dyDescent="0.25">
      <c r="D72" s="627"/>
      <c r="E72" s="627"/>
      <c r="F72" s="627"/>
      <c r="G72" s="627"/>
      <c r="H72" s="627"/>
      <c r="I72" s="627"/>
      <c r="J72" s="627"/>
      <c r="K72" s="627"/>
      <c r="L72" s="627"/>
      <c r="M72" s="627"/>
      <c r="N72" s="627"/>
      <c r="O72" s="627"/>
      <c r="P72" s="627"/>
      <c r="Q72" s="627"/>
      <c r="R72" s="627"/>
      <c r="S72" s="627"/>
      <c r="T72" s="627"/>
      <c r="U72" s="627"/>
      <c r="V72" s="627"/>
      <c r="W72" s="627"/>
      <c r="X72" s="627"/>
      <c r="Y72" s="627"/>
      <c r="Z72" s="627"/>
      <c r="AA72" s="627"/>
      <c r="AB72" s="627"/>
      <c r="AC72" s="627"/>
      <c r="AD72" s="627"/>
      <c r="AE72" s="627"/>
      <c r="AF72" s="627"/>
      <c r="AG72" s="627"/>
      <c r="AH72" s="627"/>
      <c r="AI72" s="627"/>
      <c r="AJ72" s="627"/>
      <c r="AK72" s="627"/>
      <c r="AL72" s="627"/>
    </row>
    <row r="73" spans="2:42" x14ac:dyDescent="0.25">
      <c r="D73" s="627"/>
      <c r="E73" s="627"/>
      <c r="F73" s="627"/>
      <c r="G73" s="627"/>
      <c r="H73" s="627"/>
      <c r="I73" s="627"/>
      <c r="J73" s="627"/>
      <c r="K73" s="627"/>
      <c r="L73" s="627"/>
      <c r="M73" s="627"/>
      <c r="N73" s="627"/>
      <c r="O73" s="627"/>
      <c r="P73" s="627"/>
      <c r="Q73" s="627"/>
      <c r="R73" s="627"/>
      <c r="S73" s="627"/>
      <c r="T73" s="627"/>
      <c r="U73" s="627"/>
      <c r="V73" s="627"/>
      <c r="W73" s="627"/>
      <c r="X73" s="627"/>
      <c r="Y73" s="627"/>
      <c r="Z73" s="627"/>
      <c r="AA73" s="627"/>
      <c r="AB73" s="627"/>
      <c r="AC73" s="627"/>
      <c r="AD73" s="627"/>
      <c r="AE73" s="627"/>
      <c r="AF73" s="627"/>
      <c r="AG73" s="627"/>
      <c r="AH73" s="627"/>
      <c r="AI73" s="627"/>
      <c r="AJ73" s="627"/>
      <c r="AK73" s="627"/>
      <c r="AL73" s="627"/>
    </row>
    <row r="74" spans="2:42" x14ac:dyDescent="0.25">
      <c r="D74" s="627"/>
      <c r="E74" s="627"/>
      <c r="F74" s="627"/>
      <c r="G74" s="627"/>
      <c r="H74" s="627"/>
      <c r="I74" s="627"/>
      <c r="J74" s="627"/>
      <c r="K74" s="627"/>
      <c r="L74" s="627"/>
      <c r="M74" s="627"/>
      <c r="N74" s="627"/>
      <c r="O74" s="627"/>
      <c r="P74" s="627"/>
      <c r="Q74" s="627"/>
      <c r="R74" s="627"/>
      <c r="S74" s="627"/>
      <c r="T74" s="627"/>
      <c r="U74" s="627"/>
      <c r="V74" s="627"/>
      <c r="W74" s="627"/>
      <c r="X74" s="627"/>
      <c r="Y74" s="627"/>
      <c r="Z74" s="627"/>
      <c r="AA74" s="627"/>
      <c r="AB74" s="627"/>
      <c r="AC74" s="627"/>
      <c r="AD74" s="627"/>
      <c r="AE74" s="627"/>
      <c r="AF74" s="627"/>
      <c r="AG74" s="627"/>
      <c r="AH74" s="627"/>
      <c r="AI74" s="627"/>
      <c r="AJ74" s="627"/>
      <c r="AK74" s="627"/>
      <c r="AL74" s="627"/>
    </row>
    <row r="75" spans="2:42" x14ac:dyDescent="0.25">
      <c r="D75" s="627"/>
      <c r="E75" s="627"/>
      <c r="F75" s="627"/>
      <c r="G75" s="627"/>
      <c r="H75" s="627"/>
      <c r="I75" s="627"/>
      <c r="J75" s="627"/>
      <c r="K75" s="627"/>
      <c r="L75" s="627"/>
      <c r="M75" s="627"/>
      <c r="N75" s="627"/>
      <c r="O75" s="627"/>
      <c r="P75" s="627"/>
      <c r="Q75" s="627"/>
      <c r="R75" s="627"/>
      <c r="S75" s="627"/>
      <c r="T75" s="627"/>
      <c r="U75" s="627"/>
      <c r="V75" s="627"/>
      <c r="W75" s="627"/>
      <c r="X75" s="627"/>
      <c r="Y75" s="627"/>
      <c r="Z75" s="627"/>
      <c r="AA75" s="627"/>
      <c r="AB75" s="627"/>
      <c r="AC75" s="627"/>
      <c r="AD75" s="627"/>
      <c r="AE75" s="627"/>
      <c r="AF75" s="627"/>
      <c r="AG75" s="627"/>
      <c r="AH75" s="627"/>
      <c r="AI75" s="627"/>
      <c r="AJ75" s="627"/>
      <c r="AK75" s="627"/>
      <c r="AL75" s="627"/>
    </row>
    <row r="76" spans="2:42" x14ac:dyDescent="0.25">
      <c r="D76" s="627"/>
      <c r="E76" s="627"/>
      <c r="F76" s="627"/>
      <c r="G76" s="627"/>
      <c r="H76" s="627"/>
      <c r="I76" s="627"/>
      <c r="J76" s="627"/>
      <c r="K76" s="627"/>
      <c r="L76" s="627"/>
      <c r="M76" s="627"/>
      <c r="N76" s="627"/>
      <c r="O76" s="627"/>
      <c r="P76" s="627"/>
      <c r="Q76" s="627"/>
      <c r="R76" s="627"/>
      <c r="S76" s="627"/>
      <c r="T76" s="627"/>
      <c r="U76" s="627"/>
      <c r="V76" s="627"/>
      <c r="W76" s="627"/>
      <c r="X76" s="627"/>
      <c r="Y76" s="627"/>
      <c r="Z76" s="627"/>
      <c r="AA76" s="627"/>
      <c r="AB76" s="627"/>
      <c r="AC76" s="627"/>
      <c r="AD76" s="627"/>
      <c r="AE76" s="627"/>
      <c r="AF76" s="627"/>
      <c r="AG76" s="627"/>
      <c r="AH76" s="627"/>
      <c r="AI76" s="627"/>
      <c r="AJ76" s="627"/>
      <c r="AK76" s="627"/>
      <c r="AL76" s="627"/>
    </row>
    <row r="77" spans="2:42" x14ac:dyDescent="0.25">
      <c r="D77" s="627"/>
      <c r="E77" s="627"/>
      <c r="F77" s="627"/>
      <c r="G77" s="627"/>
      <c r="H77" s="627"/>
      <c r="I77" s="627"/>
      <c r="J77" s="627"/>
      <c r="K77" s="627"/>
      <c r="L77" s="627"/>
      <c r="M77" s="627"/>
      <c r="N77" s="627"/>
      <c r="O77" s="627"/>
      <c r="P77" s="627"/>
      <c r="Q77" s="627"/>
      <c r="R77" s="627"/>
      <c r="S77" s="627"/>
      <c r="T77" s="627"/>
      <c r="U77" s="627"/>
      <c r="V77" s="627"/>
      <c r="W77" s="627"/>
      <c r="X77" s="627"/>
      <c r="Y77" s="627"/>
      <c r="Z77" s="627"/>
      <c r="AA77" s="627"/>
      <c r="AB77" s="627"/>
      <c r="AC77" s="627"/>
      <c r="AD77" s="627"/>
      <c r="AE77" s="627"/>
      <c r="AF77" s="627"/>
      <c r="AG77" s="627"/>
      <c r="AH77" s="627"/>
      <c r="AI77" s="627"/>
      <c r="AJ77" s="627"/>
      <c r="AK77" s="627"/>
      <c r="AL77" s="627"/>
    </row>
    <row r="78" spans="2:42" x14ac:dyDescent="0.25">
      <c r="D78" s="627"/>
      <c r="E78" s="627"/>
      <c r="F78" s="627"/>
      <c r="G78" s="627"/>
      <c r="H78" s="627"/>
      <c r="I78" s="627"/>
      <c r="J78" s="627"/>
      <c r="K78" s="627"/>
      <c r="L78" s="627"/>
      <c r="M78" s="627"/>
      <c r="N78" s="627"/>
      <c r="O78" s="627"/>
      <c r="P78" s="627"/>
      <c r="Q78" s="627"/>
      <c r="R78" s="627"/>
      <c r="S78" s="627"/>
      <c r="T78" s="627"/>
      <c r="U78" s="627"/>
      <c r="V78" s="627"/>
      <c r="W78" s="627"/>
      <c r="X78" s="627"/>
      <c r="Y78" s="627"/>
      <c r="Z78" s="627"/>
      <c r="AA78" s="627"/>
      <c r="AB78" s="627"/>
      <c r="AC78" s="627"/>
      <c r="AD78" s="627"/>
      <c r="AE78" s="627"/>
      <c r="AF78" s="627"/>
      <c r="AG78" s="627"/>
      <c r="AH78" s="627"/>
      <c r="AI78" s="627"/>
      <c r="AJ78" s="627"/>
      <c r="AK78" s="627"/>
      <c r="AL78" s="627"/>
    </row>
    <row r="79" spans="2:42" x14ac:dyDescent="0.25">
      <c r="D79" s="627"/>
      <c r="E79" s="627"/>
      <c r="F79" s="627"/>
      <c r="G79" s="627"/>
      <c r="H79" s="627"/>
      <c r="I79" s="627"/>
      <c r="J79" s="627"/>
      <c r="K79" s="627"/>
      <c r="L79" s="627"/>
      <c r="M79" s="627"/>
      <c r="N79" s="627"/>
      <c r="O79" s="627"/>
      <c r="P79" s="627"/>
      <c r="Q79" s="627"/>
      <c r="R79" s="627"/>
      <c r="S79" s="627"/>
      <c r="T79" s="627"/>
      <c r="U79" s="627"/>
      <c r="V79" s="627"/>
      <c r="W79" s="627"/>
      <c r="X79" s="627"/>
      <c r="Y79" s="627"/>
      <c r="Z79" s="627"/>
      <c r="AA79" s="627"/>
      <c r="AB79" s="627"/>
      <c r="AC79" s="627"/>
      <c r="AD79" s="627"/>
      <c r="AE79" s="627"/>
      <c r="AF79" s="627"/>
      <c r="AG79" s="627"/>
      <c r="AH79" s="627"/>
      <c r="AI79" s="627"/>
      <c r="AJ79" s="627"/>
      <c r="AK79" s="627"/>
      <c r="AL79" s="627"/>
    </row>
    <row r="80" spans="2:42" x14ac:dyDescent="0.25">
      <c r="D80" s="627"/>
      <c r="E80" s="627"/>
      <c r="F80" s="627"/>
      <c r="G80" s="627"/>
      <c r="H80" s="627"/>
      <c r="I80" s="627"/>
      <c r="J80" s="627"/>
      <c r="K80" s="627"/>
      <c r="L80" s="627"/>
      <c r="M80" s="627"/>
      <c r="N80" s="627"/>
      <c r="O80" s="627"/>
      <c r="P80" s="627"/>
      <c r="Q80" s="627"/>
      <c r="R80" s="627"/>
      <c r="S80" s="627"/>
      <c r="T80" s="627"/>
      <c r="U80" s="627"/>
      <c r="V80" s="627"/>
      <c r="W80" s="627"/>
      <c r="X80" s="627"/>
      <c r="Y80" s="627"/>
      <c r="Z80" s="627"/>
      <c r="AA80" s="627"/>
      <c r="AB80" s="627"/>
      <c r="AC80" s="627"/>
      <c r="AD80" s="627"/>
      <c r="AE80" s="627"/>
      <c r="AF80" s="627"/>
      <c r="AG80" s="627"/>
      <c r="AH80" s="627"/>
      <c r="AI80" s="627"/>
      <c r="AJ80" s="627"/>
      <c r="AK80" s="627"/>
      <c r="AL80" s="627"/>
    </row>
    <row r="81" spans="4:38" x14ac:dyDescent="0.25">
      <c r="D81" s="627"/>
      <c r="E81" s="627"/>
      <c r="F81" s="627"/>
      <c r="G81" s="627"/>
      <c r="H81" s="627"/>
      <c r="I81" s="627"/>
      <c r="J81" s="627"/>
      <c r="K81" s="627"/>
      <c r="L81" s="627"/>
      <c r="M81" s="627"/>
      <c r="N81" s="627"/>
      <c r="O81" s="627"/>
      <c r="P81" s="627"/>
      <c r="Q81" s="627"/>
      <c r="R81" s="627"/>
      <c r="S81" s="627"/>
      <c r="T81" s="627"/>
      <c r="U81" s="627"/>
      <c r="V81" s="627"/>
      <c r="W81" s="627"/>
      <c r="X81" s="627"/>
      <c r="Y81" s="627"/>
      <c r="Z81" s="627"/>
      <c r="AA81" s="627"/>
      <c r="AB81" s="627"/>
      <c r="AC81" s="627"/>
      <c r="AD81" s="627"/>
      <c r="AE81" s="627"/>
      <c r="AF81" s="627"/>
      <c r="AG81" s="627"/>
      <c r="AH81" s="627"/>
      <c r="AI81" s="627"/>
      <c r="AJ81" s="627"/>
      <c r="AK81" s="627"/>
      <c r="AL81" s="627"/>
    </row>
    <row r="82" spans="4:38" x14ac:dyDescent="0.25">
      <c r="D82" s="627"/>
      <c r="E82" s="627"/>
      <c r="F82" s="627"/>
      <c r="G82" s="627"/>
      <c r="H82" s="627"/>
      <c r="I82" s="627"/>
      <c r="J82" s="627"/>
      <c r="K82" s="627"/>
      <c r="L82" s="627"/>
      <c r="M82" s="627"/>
      <c r="N82" s="627"/>
      <c r="O82" s="627"/>
      <c r="P82" s="627"/>
      <c r="Q82" s="627"/>
      <c r="R82" s="627"/>
      <c r="S82" s="627"/>
      <c r="T82" s="627"/>
      <c r="U82" s="627"/>
      <c r="V82" s="627"/>
      <c r="W82" s="627"/>
      <c r="X82" s="627"/>
      <c r="Y82" s="627"/>
      <c r="Z82" s="627"/>
      <c r="AA82" s="627"/>
      <c r="AB82" s="627"/>
      <c r="AC82" s="627"/>
      <c r="AD82" s="627"/>
      <c r="AE82" s="627"/>
      <c r="AF82" s="627"/>
      <c r="AG82" s="627"/>
      <c r="AH82" s="627"/>
      <c r="AI82" s="627"/>
      <c r="AJ82" s="627"/>
      <c r="AK82" s="627"/>
      <c r="AL82" s="627"/>
    </row>
    <row r="83" spans="4:38" x14ac:dyDescent="0.25">
      <c r="D83" s="627"/>
      <c r="E83" s="627"/>
      <c r="F83" s="627"/>
      <c r="G83" s="627"/>
      <c r="H83" s="627"/>
      <c r="I83" s="627"/>
      <c r="J83" s="627"/>
      <c r="K83" s="627"/>
      <c r="L83" s="627"/>
      <c r="M83" s="627"/>
      <c r="N83" s="627"/>
      <c r="O83" s="627"/>
      <c r="P83" s="627"/>
      <c r="Q83" s="627"/>
      <c r="R83" s="627"/>
      <c r="S83" s="627"/>
      <c r="T83" s="627"/>
      <c r="U83" s="627"/>
      <c r="V83" s="627"/>
      <c r="W83" s="627"/>
      <c r="X83" s="627"/>
      <c r="Y83" s="627"/>
      <c r="Z83" s="627"/>
      <c r="AA83" s="627"/>
      <c r="AB83" s="627"/>
      <c r="AC83" s="627"/>
      <c r="AD83" s="627"/>
      <c r="AE83" s="627"/>
      <c r="AF83" s="627"/>
      <c r="AG83" s="627"/>
      <c r="AH83" s="627"/>
      <c r="AI83" s="627"/>
      <c r="AJ83" s="627"/>
      <c r="AK83" s="627"/>
      <c r="AL83" s="627"/>
    </row>
    <row r="84" spans="4:38" x14ac:dyDescent="0.25">
      <c r="D84" s="627"/>
      <c r="E84" s="627"/>
      <c r="F84" s="627"/>
      <c r="G84" s="627"/>
      <c r="H84" s="627"/>
      <c r="I84" s="627"/>
      <c r="J84" s="627"/>
      <c r="K84" s="627"/>
      <c r="L84" s="627"/>
      <c r="M84" s="627"/>
      <c r="N84" s="627"/>
      <c r="O84" s="627"/>
      <c r="P84" s="627"/>
      <c r="Q84" s="627"/>
      <c r="R84" s="627"/>
      <c r="S84" s="627"/>
      <c r="T84" s="627"/>
      <c r="U84" s="627"/>
      <c r="V84" s="627"/>
      <c r="W84" s="627"/>
      <c r="X84" s="627"/>
      <c r="Y84" s="627"/>
      <c r="Z84" s="627"/>
      <c r="AA84" s="627"/>
      <c r="AB84" s="627"/>
      <c r="AC84" s="627"/>
      <c r="AD84" s="627"/>
      <c r="AE84" s="627"/>
      <c r="AF84" s="627"/>
      <c r="AG84" s="627"/>
      <c r="AH84" s="627"/>
      <c r="AI84" s="627"/>
      <c r="AJ84" s="627"/>
      <c r="AK84" s="627"/>
      <c r="AL84" s="627"/>
    </row>
    <row r="85" spans="4:38" x14ac:dyDescent="0.25">
      <c r="D85" s="627"/>
      <c r="E85" s="627"/>
      <c r="F85" s="627"/>
      <c r="G85" s="627"/>
      <c r="H85" s="627"/>
      <c r="I85" s="627"/>
      <c r="J85" s="627"/>
      <c r="K85" s="627"/>
      <c r="L85" s="627"/>
      <c r="M85" s="627"/>
      <c r="N85" s="627"/>
      <c r="O85" s="627"/>
      <c r="P85" s="627"/>
      <c r="Q85" s="627"/>
      <c r="R85" s="627"/>
      <c r="S85" s="627"/>
      <c r="T85" s="627"/>
      <c r="U85" s="627"/>
      <c r="V85" s="627"/>
      <c r="W85" s="627"/>
      <c r="X85" s="627"/>
      <c r="Y85" s="627"/>
      <c r="Z85" s="627"/>
      <c r="AA85" s="627"/>
      <c r="AB85" s="627"/>
      <c r="AC85" s="627"/>
      <c r="AD85" s="627"/>
      <c r="AE85" s="627"/>
      <c r="AF85" s="627"/>
      <c r="AG85" s="627"/>
      <c r="AH85" s="627"/>
      <c r="AI85" s="627"/>
      <c r="AJ85" s="627"/>
      <c r="AK85" s="627"/>
      <c r="AL85" s="627"/>
    </row>
    <row r="86" spans="4:38" x14ac:dyDescent="0.25">
      <c r="D86" s="627"/>
      <c r="E86" s="627"/>
      <c r="F86" s="627"/>
      <c r="G86" s="627"/>
      <c r="H86" s="627"/>
      <c r="I86" s="627"/>
      <c r="J86" s="627"/>
      <c r="K86" s="627"/>
      <c r="L86" s="627"/>
      <c r="M86" s="627"/>
      <c r="N86" s="627"/>
      <c r="O86" s="627"/>
      <c r="P86" s="627"/>
      <c r="Q86" s="627"/>
      <c r="R86" s="627"/>
      <c r="S86" s="627"/>
      <c r="T86" s="627"/>
      <c r="U86" s="627"/>
      <c r="V86" s="627"/>
      <c r="W86" s="627"/>
      <c r="X86" s="627"/>
      <c r="Y86" s="627"/>
      <c r="Z86" s="627"/>
      <c r="AA86" s="627"/>
      <c r="AB86" s="627"/>
      <c r="AC86" s="627"/>
      <c r="AD86" s="627"/>
      <c r="AE86" s="627"/>
      <c r="AF86" s="627"/>
      <c r="AG86" s="627"/>
      <c r="AH86" s="627"/>
      <c r="AI86" s="627"/>
      <c r="AJ86" s="627"/>
      <c r="AK86" s="627"/>
      <c r="AL86" s="627"/>
    </row>
    <row r="87" spans="4:38" x14ac:dyDescent="0.25">
      <c r="D87" s="627"/>
      <c r="E87" s="627"/>
      <c r="F87" s="627"/>
      <c r="G87" s="627"/>
      <c r="H87" s="627"/>
      <c r="I87" s="627"/>
      <c r="J87" s="627"/>
      <c r="K87" s="627"/>
      <c r="L87" s="627"/>
      <c r="M87" s="627"/>
      <c r="N87" s="627"/>
      <c r="O87" s="627"/>
      <c r="P87" s="627"/>
      <c r="Q87" s="627"/>
      <c r="R87" s="627"/>
      <c r="S87" s="627"/>
      <c r="T87" s="627"/>
      <c r="U87" s="627"/>
      <c r="V87" s="627"/>
      <c r="W87" s="627"/>
      <c r="X87" s="627"/>
      <c r="Y87" s="627"/>
      <c r="Z87" s="627"/>
      <c r="AA87" s="627"/>
      <c r="AB87" s="627"/>
      <c r="AC87" s="627"/>
      <c r="AD87" s="627"/>
      <c r="AE87" s="627"/>
      <c r="AF87" s="627"/>
      <c r="AG87" s="627"/>
      <c r="AH87" s="627"/>
      <c r="AI87" s="627"/>
      <c r="AJ87" s="627"/>
      <c r="AK87" s="627"/>
      <c r="AL87" s="627"/>
    </row>
    <row r="88" spans="4:38" x14ac:dyDescent="0.25">
      <c r="D88" s="627"/>
      <c r="E88" s="627"/>
      <c r="F88" s="627"/>
      <c r="G88" s="627"/>
      <c r="H88" s="627"/>
      <c r="I88" s="627"/>
      <c r="J88" s="627"/>
      <c r="K88" s="627"/>
      <c r="L88" s="627"/>
      <c r="M88" s="627"/>
      <c r="N88" s="627"/>
      <c r="O88" s="627"/>
      <c r="P88" s="627"/>
      <c r="Q88" s="627"/>
      <c r="R88" s="627"/>
      <c r="S88" s="627"/>
      <c r="T88" s="627"/>
      <c r="U88" s="627"/>
      <c r="V88" s="627"/>
      <c r="W88" s="627"/>
      <c r="X88" s="627"/>
      <c r="Y88" s="627"/>
      <c r="Z88" s="627"/>
      <c r="AA88" s="627"/>
      <c r="AB88" s="627"/>
      <c r="AC88" s="627"/>
      <c r="AD88" s="627"/>
      <c r="AE88" s="627"/>
      <c r="AF88" s="627"/>
      <c r="AG88" s="627"/>
      <c r="AH88" s="627"/>
      <c r="AI88" s="627"/>
      <c r="AJ88" s="627"/>
      <c r="AK88" s="627"/>
      <c r="AL88" s="627"/>
    </row>
    <row r="89" spans="4:38" x14ac:dyDescent="0.25">
      <c r="D89" s="627"/>
      <c r="E89" s="627"/>
      <c r="F89" s="627"/>
      <c r="G89" s="627"/>
      <c r="H89" s="627"/>
      <c r="I89" s="627"/>
      <c r="J89" s="627"/>
      <c r="K89" s="627"/>
      <c r="L89" s="627"/>
      <c r="M89" s="627"/>
      <c r="N89" s="627"/>
      <c r="O89" s="627"/>
      <c r="P89" s="627"/>
      <c r="Q89" s="627"/>
      <c r="R89" s="627"/>
      <c r="S89" s="627"/>
      <c r="T89" s="627"/>
      <c r="U89" s="627"/>
      <c r="V89" s="627"/>
      <c r="W89" s="627"/>
      <c r="X89" s="627"/>
      <c r="Y89" s="627"/>
      <c r="Z89" s="627"/>
      <c r="AA89" s="627"/>
      <c r="AB89" s="627"/>
      <c r="AC89" s="627"/>
      <c r="AD89" s="627"/>
      <c r="AE89" s="627"/>
      <c r="AF89" s="627"/>
      <c r="AG89" s="627"/>
      <c r="AH89" s="627"/>
      <c r="AI89" s="627"/>
      <c r="AJ89" s="627"/>
      <c r="AK89" s="627"/>
      <c r="AL89" s="627"/>
    </row>
    <row r="90" spans="4:38" x14ac:dyDescent="0.25">
      <c r="D90" s="627"/>
      <c r="E90" s="627"/>
      <c r="F90" s="627"/>
      <c r="G90" s="627"/>
      <c r="H90" s="627"/>
      <c r="I90" s="627"/>
      <c r="J90" s="627"/>
      <c r="K90" s="627"/>
      <c r="L90" s="627"/>
      <c r="M90" s="627"/>
      <c r="N90" s="627"/>
      <c r="O90" s="627"/>
      <c r="P90" s="627"/>
      <c r="Q90" s="627"/>
      <c r="R90" s="627"/>
      <c r="S90" s="627"/>
      <c r="T90" s="627"/>
      <c r="U90" s="627"/>
      <c r="V90" s="627"/>
      <c r="W90" s="627"/>
      <c r="X90" s="627"/>
      <c r="Y90" s="627"/>
      <c r="Z90" s="627"/>
      <c r="AA90" s="627"/>
      <c r="AB90" s="627"/>
      <c r="AC90" s="627"/>
      <c r="AD90" s="627"/>
      <c r="AE90" s="627"/>
      <c r="AF90" s="627"/>
      <c r="AG90" s="627"/>
      <c r="AH90" s="627"/>
      <c r="AI90" s="627"/>
      <c r="AJ90" s="627"/>
      <c r="AK90" s="627"/>
      <c r="AL90" s="627"/>
    </row>
    <row r="91" spans="4:38" x14ac:dyDescent="0.25">
      <c r="D91" s="627"/>
      <c r="E91" s="627"/>
      <c r="F91" s="627"/>
      <c r="G91" s="627"/>
      <c r="H91" s="627"/>
      <c r="I91" s="627"/>
      <c r="J91" s="627"/>
      <c r="K91" s="627"/>
      <c r="L91" s="627"/>
      <c r="M91" s="627"/>
      <c r="N91" s="627"/>
      <c r="O91" s="627"/>
      <c r="P91" s="627"/>
      <c r="Q91" s="627"/>
      <c r="R91" s="627"/>
      <c r="S91" s="627"/>
      <c r="T91" s="627"/>
      <c r="U91" s="627"/>
      <c r="V91" s="627"/>
      <c r="W91" s="627"/>
      <c r="X91" s="627"/>
      <c r="Y91" s="627"/>
      <c r="Z91" s="627"/>
      <c r="AA91" s="627"/>
      <c r="AB91" s="627"/>
      <c r="AC91" s="627"/>
      <c r="AD91" s="627"/>
      <c r="AE91" s="627"/>
      <c r="AF91" s="627"/>
      <c r="AG91" s="627"/>
      <c r="AH91" s="627"/>
      <c r="AI91" s="627"/>
      <c r="AJ91" s="627"/>
      <c r="AK91" s="627"/>
      <c r="AL91" s="627"/>
    </row>
    <row r="92" spans="4:38" x14ac:dyDescent="0.25">
      <c r="D92" s="627"/>
      <c r="E92" s="627"/>
      <c r="F92" s="627"/>
      <c r="G92" s="627"/>
      <c r="H92" s="627"/>
      <c r="I92" s="627"/>
      <c r="J92" s="627"/>
      <c r="K92" s="627"/>
      <c r="L92" s="627"/>
      <c r="M92" s="627"/>
      <c r="N92" s="627"/>
      <c r="O92" s="627"/>
      <c r="P92" s="627"/>
      <c r="Q92" s="627"/>
      <c r="R92" s="627"/>
      <c r="S92" s="627"/>
      <c r="T92" s="627"/>
      <c r="U92" s="627"/>
      <c r="V92" s="627"/>
      <c r="W92" s="627"/>
      <c r="X92" s="627"/>
      <c r="Y92" s="627"/>
      <c r="Z92" s="627"/>
      <c r="AA92" s="627"/>
      <c r="AB92" s="627"/>
      <c r="AC92" s="627"/>
      <c r="AD92" s="627"/>
      <c r="AE92" s="627"/>
      <c r="AF92" s="627"/>
      <c r="AG92" s="627"/>
      <c r="AH92" s="627"/>
      <c r="AI92" s="627"/>
      <c r="AJ92" s="627"/>
      <c r="AK92" s="627"/>
      <c r="AL92" s="627"/>
    </row>
    <row r="93" spans="4:38" x14ac:dyDescent="0.25">
      <c r="D93" s="627"/>
      <c r="E93" s="627"/>
      <c r="F93" s="627"/>
      <c r="G93" s="627"/>
      <c r="H93" s="627"/>
      <c r="I93" s="627"/>
      <c r="J93" s="627"/>
      <c r="K93" s="627"/>
      <c r="L93" s="627"/>
      <c r="M93" s="627"/>
      <c r="N93" s="627"/>
      <c r="O93" s="627"/>
      <c r="P93" s="627"/>
      <c r="Q93" s="627"/>
      <c r="R93" s="627"/>
      <c r="S93" s="627"/>
      <c r="T93" s="627"/>
      <c r="U93" s="627"/>
      <c r="V93" s="627"/>
      <c r="W93" s="627"/>
      <c r="X93" s="627"/>
      <c r="Y93" s="627"/>
      <c r="Z93" s="627"/>
      <c r="AA93" s="627"/>
      <c r="AB93" s="627"/>
      <c r="AC93" s="627"/>
      <c r="AD93" s="627"/>
      <c r="AE93" s="627"/>
      <c r="AF93" s="627"/>
      <c r="AG93" s="627"/>
      <c r="AH93" s="627"/>
      <c r="AI93" s="627"/>
      <c r="AJ93" s="627"/>
      <c r="AK93" s="627"/>
      <c r="AL93" s="627"/>
    </row>
    <row r="94" spans="4:38" x14ac:dyDescent="0.25">
      <c r="D94" s="627"/>
      <c r="E94" s="627"/>
      <c r="F94" s="627"/>
      <c r="G94" s="627"/>
      <c r="H94" s="627"/>
      <c r="I94" s="627"/>
      <c r="J94" s="627"/>
      <c r="K94" s="627"/>
      <c r="L94" s="627"/>
      <c r="M94" s="627"/>
      <c r="N94" s="627"/>
      <c r="O94" s="627"/>
      <c r="P94" s="627"/>
      <c r="Q94" s="627"/>
      <c r="R94" s="627"/>
      <c r="S94" s="627"/>
      <c r="T94" s="627"/>
      <c r="U94" s="627"/>
      <c r="V94" s="627"/>
      <c r="W94" s="627"/>
      <c r="X94" s="627"/>
      <c r="Y94" s="627"/>
      <c r="Z94" s="627"/>
      <c r="AA94" s="627"/>
      <c r="AB94" s="627"/>
      <c r="AC94" s="627"/>
      <c r="AD94" s="627"/>
      <c r="AE94" s="627"/>
      <c r="AF94" s="627"/>
      <c r="AG94" s="627"/>
      <c r="AH94" s="627"/>
      <c r="AI94" s="627"/>
      <c r="AJ94" s="627"/>
      <c r="AK94" s="627"/>
      <c r="AL94" s="627"/>
    </row>
  </sheetData>
  <mergeCells count="66">
    <mergeCell ref="H4:H6"/>
    <mergeCell ref="E45:E46"/>
    <mergeCell ref="O2:AL2"/>
    <mergeCell ref="G2:N2"/>
    <mergeCell ref="I4:M4"/>
    <mergeCell ref="J5:M5"/>
    <mergeCell ref="U5:U6"/>
    <mergeCell ref="V5:V6"/>
    <mergeCell ref="H3:N3"/>
    <mergeCell ref="G3:G6"/>
    <mergeCell ref="AD5:AD6"/>
    <mergeCell ref="I5:I6"/>
    <mergeCell ref="P5:P6"/>
    <mergeCell ref="B57:C65"/>
    <mergeCell ref="B56:C56"/>
    <mergeCell ref="D59:D65"/>
    <mergeCell ref="D3:E4"/>
    <mergeCell ref="D5:D6"/>
    <mergeCell ref="E5:E6"/>
    <mergeCell ref="D57:N58"/>
    <mergeCell ref="E59:N59"/>
    <mergeCell ref="E60:N60"/>
    <mergeCell ref="B55:C55"/>
    <mergeCell ref="B2:B6"/>
    <mergeCell ref="D2:E2"/>
    <mergeCell ref="N4:N6"/>
    <mergeCell ref="F2:F6"/>
    <mergeCell ref="E36:E37"/>
    <mergeCell ref="R5:R6"/>
    <mergeCell ref="W5:W6"/>
    <mergeCell ref="U4:Z4"/>
    <mergeCell ref="X5:X6"/>
    <mergeCell ref="Y5:Y6"/>
    <mergeCell ref="Z5:Z6"/>
    <mergeCell ref="S5:S6"/>
    <mergeCell ref="AG57:AL58"/>
    <mergeCell ref="E66:L66"/>
    <mergeCell ref="E61:N61"/>
    <mergeCell ref="E62:N62"/>
    <mergeCell ref="E63:N63"/>
    <mergeCell ref="E64:N64"/>
    <mergeCell ref="E65:N65"/>
    <mergeCell ref="AA57:AF58"/>
    <mergeCell ref="U57:Z58"/>
    <mergeCell ref="O57:T58"/>
    <mergeCell ref="C1:AH1"/>
    <mergeCell ref="C2:C6"/>
    <mergeCell ref="O3:Z3"/>
    <mergeCell ref="O4:T4"/>
    <mergeCell ref="O5:O6"/>
    <mergeCell ref="Q5:Q6"/>
    <mergeCell ref="AA3:AL3"/>
    <mergeCell ref="AA4:AF4"/>
    <mergeCell ref="AG4:AL4"/>
    <mergeCell ref="AE5:AE6"/>
    <mergeCell ref="AJ5:AJ6"/>
    <mergeCell ref="AK5:AK6"/>
    <mergeCell ref="AA5:AA6"/>
    <mergeCell ref="AB5:AB6"/>
    <mergeCell ref="AC5:AC6"/>
    <mergeCell ref="T5:T6"/>
    <mergeCell ref="AL5:AL6"/>
    <mergeCell ref="AF5:AF6"/>
    <mergeCell ref="AG5:AG6"/>
    <mergeCell ref="AH5:AH6"/>
    <mergeCell ref="AI5:AI6"/>
  </mergeCells>
  <phoneticPr fontId="6" type="noConversion"/>
  <printOptions horizontalCentered="1"/>
  <pageMargins left="0" right="0" top="0" bottom="0" header="0.31496062992125984" footer="0.31496062992125984"/>
  <pageSetup paperSize="9" scale="68" fitToHeight="4" orientation="landscape" r:id="rId1"/>
  <rowBreaks count="1" manualBreakCount="1">
    <brk id="41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85B55-2399-4A82-A329-7C808FCA9AD5}">
  <dimension ref="A1"/>
  <sheetViews>
    <sheetView topLeftCell="A7" workbookViewId="0">
      <selection activeCell="O24" sqref="O24"/>
    </sheetView>
  </sheetViews>
  <sheetFormatPr defaultRowHeight="15" x14ac:dyDescent="0.25"/>
  <cols>
    <col min="1" max="16384" width="8.88671875" style="523"/>
  </cols>
  <sheetData/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19FFA-B018-4D47-B6A2-72643C28E2E6}">
  <dimension ref="A1:A80"/>
  <sheetViews>
    <sheetView topLeftCell="A4" zoomScaleNormal="100" workbookViewId="0">
      <selection activeCell="A94" sqref="A1:IV65536"/>
    </sheetView>
  </sheetViews>
  <sheetFormatPr defaultRowHeight="15.6" x14ac:dyDescent="0.3"/>
  <cols>
    <col min="1" max="1" width="128" style="536" customWidth="1"/>
    <col min="2" max="16384" width="8.88671875" style="536"/>
  </cols>
  <sheetData>
    <row r="1" spans="1:1" x14ac:dyDescent="0.3">
      <c r="A1" s="508"/>
    </row>
    <row r="2" spans="1:1" x14ac:dyDescent="0.3">
      <c r="A2" s="508"/>
    </row>
    <row r="3" spans="1:1" x14ac:dyDescent="0.3">
      <c r="A3" s="508"/>
    </row>
    <row r="4" spans="1:1" x14ac:dyDescent="0.3">
      <c r="A4" s="508"/>
    </row>
    <row r="5" spans="1:1" x14ac:dyDescent="0.3">
      <c r="A5" s="508"/>
    </row>
    <row r="6" spans="1:1" x14ac:dyDescent="0.3">
      <c r="A6" s="509"/>
    </row>
    <row r="7" spans="1:1" x14ac:dyDescent="0.3">
      <c r="A7" s="509"/>
    </row>
    <row r="8" spans="1:1" x14ac:dyDescent="0.3">
      <c r="A8" s="509"/>
    </row>
    <row r="9" spans="1:1" x14ac:dyDescent="0.3">
      <c r="A9" s="508"/>
    </row>
    <row r="10" spans="1:1" x14ac:dyDescent="0.3">
      <c r="A10" s="508"/>
    </row>
    <row r="11" spans="1:1" x14ac:dyDescent="0.3">
      <c r="A11" s="511"/>
    </row>
    <row r="12" spans="1:1" x14ac:dyDescent="0.3">
      <c r="A12" s="509"/>
    </row>
    <row r="13" spans="1:1" x14ac:dyDescent="0.3">
      <c r="A13" s="509"/>
    </row>
    <row r="14" spans="1:1" x14ac:dyDescent="0.3">
      <c r="A14" s="509"/>
    </row>
    <row r="15" spans="1:1" x14ac:dyDescent="0.3">
      <c r="A15" s="509"/>
    </row>
    <row r="16" spans="1:1" x14ac:dyDescent="0.3">
      <c r="A16" s="509"/>
    </row>
    <row r="17" spans="1:1" x14ac:dyDescent="0.3">
      <c r="A17" s="509"/>
    </row>
    <row r="18" spans="1:1" x14ac:dyDescent="0.3">
      <c r="A18" s="509"/>
    </row>
    <row r="19" spans="1:1" x14ac:dyDescent="0.3">
      <c r="A19" s="509"/>
    </row>
    <row r="20" spans="1:1" x14ac:dyDescent="0.3">
      <c r="A20" s="509"/>
    </row>
    <row r="21" spans="1:1" x14ac:dyDescent="0.3">
      <c r="A21" s="509"/>
    </row>
    <row r="22" spans="1:1" x14ac:dyDescent="0.3">
      <c r="A22" s="509"/>
    </row>
    <row r="23" spans="1:1" x14ac:dyDescent="0.3">
      <c r="A23" s="509"/>
    </row>
    <row r="24" spans="1:1" x14ac:dyDescent="0.3">
      <c r="A24" s="509"/>
    </row>
    <row r="25" spans="1:1" x14ac:dyDescent="0.3">
      <c r="A25" s="509"/>
    </row>
    <row r="26" spans="1:1" x14ac:dyDescent="0.3">
      <c r="A26" s="509"/>
    </row>
    <row r="27" spans="1:1" x14ac:dyDescent="0.3">
      <c r="A27" s="509"/>
    </row>
    <row r="28" spans="1:1" x14ac:dyDescent="0.3">
      <c r="A28" s="509"/>
    </row>
    <row r="29" spans="1:1" x14ac:dyDescent="0.3">
      <c r="A29" s="509"/>
    </row>
    <row r="30" spans="1:1" x14ac:dyDescent="0.3">
      <c r="A30" s="509"/>
    </row>
    <row r="31" spans="1:1" x14ac:dyDescent="0.3">
      <c r="A31" s="509"/>
    </row>
    <row r="32" spans="1:1" x14ac:dyDescent="0.3">
      <c r="A32" s="509"/>
    </row>
    <row r="33" spans="1:1" x14ac:dyDescent="0.3">
      <c r="A33" s="509"/>
    </row>
    <row r="34" spans="1:1" x14ac:dyDescent="0.3">
      <c r="A34" s="509"/>
    </row>
    <row r="35" spans="1:1" x14ac:dyDescent="0.3">
      <c r="A35" s="509"/>
    </row>
    <row r="36" spans="1:1" x14ac:dyDescent="0.3">
      <c r="A36" s="509"/>
    </row>
    <row r="37" spans="1:1" x14ac:dyDescent="0.3">
      <c r="A37" s="509"/>
    </row>
    <row r="38" spans="1:1" x14ac:dyDescent="0.3">
      <c r="A38" s="508"/>
    </row>
    <row r="39" spans="1:1" x14ac:dyDescent="0.3">
      <c r="A39" s="509"/>
    </row>
    <row r="40" spans="1:1" x14ac:dyDescent="0.3">
      <c r="A40" s="509"/>
    </row>
    <row r="41" spans="1:1" x14ac:dyDescent="0.3">
      <c r="A41" s="509"/>
    </row>
    <row r="42" spans="1:1" x14ac:dyDescent="0.3">
      <c r="A42" s="509"/>
    </row>
    <row r="43" spans="1:1" x14ac:dyDescent="0.3">
      <c r="A43" s="509"/>
    </row>
    <row r="44" spans="1:1" x14ac:dyDescent="0.3">
      <c r="A44" s="509"/>
    </row>
    <row r="45" spans="1:1" x14ac:dyDescent="0.3">
      <c r="A45" s="509"/>
    </row>
    <row r="46" spans="1:1" x14ac:dyDescent="0.3">
      <c r="A46" s="509"/>
    </row>
    <row r="47" spans="1:1" x14ac:dyDescent="0.3">
      <c r="A47" s="509"/>
    </row>
    <row r="48" spans="1:1" x14ac:dyDescent="0.3">
      <c r="A48" s="509"/>
    </row>
    <row r="49" spans="1:1" x14ac:dyDescent="0.3">
      <c r="A49" s="509"/>
    </row>
    <row r="50" spans="1:1" x14ac:dyDescent="0.3">
      <c r="A50" s="510"/>
    </row>
    <row r="51" spans="1:1" x14ac:dyDescent="0.3">
      <c r="A51" s="508"/>
    </row>
    <row r="52" spans="1:1" x14ac:dyDescent="0.3">
      <c r="A52" s="508"/>
    </row>
    <row r="53" spans="1:1" x14ac:dyDescent="0.3">
      <c r="A53" s="509"/>
    </row>
    <row r="54" spans="1:1" x14ac:dyDescent="0.3">
      <c r="A54" s="509"/>
    </row>
    <row r="55" spans="1:1" x14ac:dyDescent="0.3">
      <c r="A55" s="509"/>
    </row>
    <row r="56" spans="1:1" x14ac:dyDescent="0.3">
      <c r="A56" s="509"/>
    </row>
    <row r="57" spans="1:1" x14ac:dyDescent="0.3">
      <c r="A57" s="509"/>
    </row>
    <row r="58" spans="1:1" x14ac:dyDescent="0.3">
      <c r="A58" s="509"/>
    </row>
    <row r="59" spans="1:1" x14ac:dyDescent="0.3">
      <c r="A59" s="509"/>
    </row>
    <row r="60" spans="1:1" x14ac:dyDescent="0.3">
      <c r="A60" s="509"/>
    </row>
    <row r="61" spans="1:1" x14ac:dyDescent="0.3">
      <c r="A61" s="508"/>
    </row>
    <row r="62" spans="1:1" x14ac:dyDescent="0.3">
      <c r="A62" s="508"/>
    </row>
    <row r="63" spans="1:1" x14ac:dyDescent="0.3">
      <c r="A63" s="509"/>
    </row>
    <row r="64" spans="1:1" x14ac:dyDescent="0.3">
      <c r="A64" s="509"/>
    </row>
    <row r="65" spans="1:1" x14ac:dyDescent="0.3">
      <c r="A65" s="509"/>
    </row>
    <row r="66" spans="1:1" x14ac:dyDescent="0.3">
      <c r="A66" s="509"/>
    </row>
    <row r="67" spans="1:1" x14ac:dyDescent="0.3">
      <c r="A67" s="509"/>
    </row>
    <row r="68" spans="1:1" x14ac:dyDescent="0.3">
      <c r="A68" s="509"/>
    </row>
    <row r="69" spans="1:1" x14ac:dyDescent="0.3">
      <c r="A69" s="509"/>
    </row>
    <row r="70" spans="1:1" x14ac:dyDescent="0.3">
      <c r="A70" s="509"/>
    </row>
    <row r="71" spans="1:1" x14ac:dyDescent="0.3">
      <c r="A71" s="508"/>
    </row>
    <row r="72" spans="1:1" x14ac:dyDescent="0.3">
      <c r="A72" s="508"/>
    </row>
    <row r="73" spans="1:1" x14ac:dyDescent="0.3">
      <c r="A73" s="508"/>
    </row>
    <row r="74" spans="1:1" x14ac:dyDescent="0.3">
      <c r="A74" s="508"/>
    </row>
    <row r="75" spans="1:1" x14ac:dyDescent="0.3">
      <c r="A75" s="509"/>
    </row>
    <row r="76" spans="1:1" x14ac:dyDescent="0.3">
      <c r="A76" s="509"/>
    </row>
    <row r="77" spans="1:1" x14ac:dyDescent="0.3">
      <c r="A77" s="509"/>
    </row>
    <row r="78" spans="1:1" x14ac:dyDescent="0.3">
      <c r="A78" s="509"/>
    </row>
    <row r="79" spans="1:1" x14ac:dyDescent="0.3">
      <c r="A79" s="511"/>
    </row>
    <row r="80" spans="1:1" x14ac:dyDescent="0.3">
      <c r="A80" s="511"/>
    </row>
  </sheetData>
  <phoneticPr fontId="6" type="noConversion"/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Титул 35.01.27</vt:lpstr>
      <vt:lpstr>1,2 График учебного процесса</vt:lpstr>
      <vt:lpstr>Учебный план</vt:lpstr>
      <vt:lpstr>3. УП (1,2 курс)2024-2026</vt:lpstr>
      <vt:lpstr>4. Специальные помещения</vt:lpstr>
      <vt:lpstr>5. Пояснительная записка</vt:lpstr>
      <vt:lpstr>'3. УП (1,2 курс)2024-2026'!Область_печати</vt:lpstr>
      <vt:lpstr>'Титул 35.01.27'!Область_печати</vt:lpstr>
      <vt:lpstr>'Учебный план'!Область_печати</vt:lpstr>
    </vt:vector>
  </TitlesOfParts>
  <Company>Rectorat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Guravlev</dc:creator>
  <cp:lastModifiedBy>it</cp:lastModifiedBy>
  <cp:lastPrinted>2023-11-08T10:01:23Z</cp:lastPrinted>
  <dcterms:created xsi:type="dcterms:W3CDTF">2003-05-21T07:05:02Z</dcterms:created>
  <dcterms:modified xsi:type="dcterms:W3CDTF">2026-06-22T08:27:50Z</dcterms:modified>
</cp:coreProperties>
</file>